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ich\Documents\courses\bus617\Case Teaching Notes\"/>
    </mc:Choice>
  </mc:AlternateContent>
  <bookViews>
    <workbookView xWindow="480" yWindow="135" windowWidth="11325" windowHeight="672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G24" i="1" l="1"/>
  <c r="C33" i="1"/>
  <c r="D33" i="1"/>
  <c r="E33" i="1"/>
  <c r="F33" i="1"/>
  <c r="G33" i="1"/>
  <c r="H33" i="1"/>
  <c r="C37" i="1"/>
  <c r="E47" i="1" s="1"/>
  <c r="C38" i="1"/>
  <c r="C39" i="1"/>
  <c r="G47" i="1" s="1"/>
  <c r="F47" i="1"/>
  <c r="E48" i="1"/>
  <c r="F48" i="1"/>
  <c r="G48" i="1"/>
  <c r="E49" i="1"/>
  <c r="F49" i="1"/>
  <c r="G49" i="1"/>
  <c r="E51" i="1"/>
  <c r="E52" i="1"/>
  <c r="F54" i="1"/>
  <c r="F77" i="1" s="1"/>
  <c r="E56" i="1"/>
  <c r="F56" i="1"/>
  <c r="C77" i="1" s="1"/>
  <c r="G56" i="1"/>
  <c r="C88" i="1" s="1"/>
  <c r="D88" i="1" s="1"/>
  <c r="E88" i="1" s="1"/>
  <c r="F88" i="1" s="1"/>
  <c r="G88" i="1" s="1"/>
  <c r="H88" i="1" s="1"/>
  <c r="C70" i="1"/>
  <c r="D70" i="1"/>
  <c r="E70" i="1"/>
  <c r="F70" i="1"/>
  <c r="G70" i="1"/>
  <c r="H70" i="1"/>
  <c r="C71" i="1"/>
  <c r="D71" i="1"/>
  <c r="E71" i="1"/>
  <c r="F71" i="1"/>
  <c r="G71" i="1"/>
  <c r="H71" i="1"/>
  <c r="C78" i="1"/>
  <c r="C86" i="1"/>
  <c r="D86" i="1"/>
  <c r="C87" i="1"/>
  <c r="D87" i="1" s="1"/>
  <c r="E87" i="1" s="1"/>
  <c r="F87" i="1" s="1"/>
  <c r="G87" i="1" s="1"/>
  <c r="H87" i="1" s="1"/>
  <c r="C90" i="1"/>
  <c r="G94" i="1"/>
  <c r="C125" i="1"/>
  <c r="D125" i="1"/>
  <c r="E125" i="1"/>
  <c r="F125" i="1"/>
  <c r="G125" i="1"/>
  <c r="H125" i="1"/>
  <c r="C127" i="1"/>
  <c r="D127" i="1" s="1"/>
  <c r="C128" i="1"/>
  <c r="F129" i="1"/>
  <c r="G129" i="1"/>
  <c r="H129" i="1"/>
  <c r="C131" i="1"/>
  <c r="C133" i="1" s="1"/>
  <c r="D131" i="1"/>
  <c r="E131" i="1"/>
  <c r="F131" i="1"/>
  <c r="G131" i="1"/>
  <c r="H131" i="1"/>
  <c r="C134" i="1"/>
  <c r="G135" i="1"/>
  <c r="H135" i="1"/>
  <c r="C137" i="1"/>
  <c r="D137" i="1"/>
  <c r="E137" i="1"/>
  <c r="F137" i="1"/>
  <c r="G137" i="1"/>
  <c r="H137" i="1"/>
  <c r="C139" i="1"/>
  <c r="D139" i="1" s="1"/>
  <c r="E139" i="1" s="1"/>
  <c r="F140" i="1" s="1"/>
  <c r="E141" i="1" s="1"/>
  <c r="C140" i="1"/>
  <c r="H141" i="1"/>
  <c r="C143" i="1"/>
  <c r="C145" i="1" s="1"/>
  <c r="D143" i="1"/>
  <c r="E143" i="1"/>
  <c r="F143" i="1"/>
  <c r="G143" i="1"/>
  <c r="H143" i="1"/>
  <c r="C146" i="1"/>
  <c r="G147" i="1"/>
  <c r="H147" i="1"/>
  <c r="C149" i="1"/>
  <c r="C151" i="1" s="1"/>
  <c r="D149" i="1"/>
  <c r="E149" i="1"/>
  <c r="F149" i="1"/>
  <c r="G149" i="1"/>
  <c r="H149" i="1"/>
  <c r="C152" i="1"/>
  <c r="F153" i="1"/>
  <c r="G153" i="1"/>
  <c r="H153" i="1"/>
  <c r="C155" i="1"/>
  <c r="C157" i="1" s="1"/>
  <c r="D155" i="1"/>
  <c r="E155" i="1"/>
  <c r="F155" i="1"/>
  <c r="G155" i="1"/>
  <c r="H155" i="1"/>
  <c r="C158" i="1"/>
  <c r="G159" i="1"/>
  <c r="H159" i="1"/>
  <c r="C161" i="1"/>
  <c r="D161" i="1"/>
  <c r="E161" i="1"/>
  <c r="F161" i="1"/>
  <c r="G161" i="1"/>
  <c r="H161" i="1"/>
  <c r="C163" i="1"/>
  <c r="D163" i="1" s="1"/>
  <c r="C164" i="1"/>
  <c r="G165" i="1"/>
  <c r="H165" i="1"/>
  <c r="C167" i="1"/>
  <c r="D167" i="1"/>
  <c r="E167" i="1"/>
  <c r="F167" i="1"/>
  <c r="G167" i="1"/>
  <c r="H167" i="1"/>
  <c r="C169" i="1"/>
  <c r="D169" i="1"/>
  <c r="E170" i="1" s="1"/>
  <c r="C170" i="1"/>
  <c r="E171" i="1"/>
  <c r="F171" i="1"/>
  <c r="G171" i="1"/>
  <c r="H171" i="1"/>
  <c r="C173" i="1"/>
  <c r="D173" i="1"/>
  <c r="E173" i="1"/>
  <c r="F173" i="1"/>
  <c r="G173" i="1"/>
  <c r="H173" i="1"/>
  <c r="C175" i="1"/>
  <c r="D175" i="1" s="1"/>
  <c r="C176" i="1"/>
  <c r="G177" i="1"/>
  <c r="H177" i="1"/>
  <c r="C179" i="1"/>
  <c r="D179" i="1"/>
  <c r="E179" i="1"/>
  <c r="F179" i="1"/>
  <c r="G179" i="1"/>
  <c r="H179" i="1"/>
  <c r="C181" i="1"/>
  <c r="D182" i="1" s="1"/>
  <c r="D181" i="1"/>
  <c r="E181" i="1" s="1"/>
  <c r="C182" i="1"/>
  <c r="G183" i="1"/>
  <c r="H183" i="1"/>
  <c r="C185" i="1"/>
  <c r="C187" i="1" s="1"/>
  <c r="D185" i="1"/>
  <c r="E185" i="1"/>
  <c r="F185" i="1"/>
  <c r="G185" i="1"/>
  <c r="H185" i="1"/>
  <c r="C188" i="1"/>
  <c r="H189" i="1"/>
  <c r="C191" i="1"/>
  <c r="D191" i="1"/>
  <c r="E191" i="1"/>
  <c r="F191" i="1"/>
  <c r="G191" i="1"/>
  <c r="H191" i="1"/>
  <c r="C193" i="1"/>
  <c r="D193" i="1" s="1"/>
  <c r="C194" i="1"/>
  <c r="G195" i="1"/>
  <c r="H195" i="1"/>
  <c r="D170" i="1"/>
  <c r="E169" i="1"/>
  <c r="D90" i="1"/>
  <c r="E86" i="1"/>
  <c r="E140" i="1"/>
  <c r="D141" i="1" s="1"/>
  <c r="D140" i="1"/>
  <c r="C141" i="1" s="1"/>
  <c r="E175" i="1" l="1"/>
  <c r="E176" i="1"/>
  <c r="C177" i="1" s="1"/>
  <c r="D152" i="1"/>
  <c r="D151" i="1"/>
  <c r="E127" i="1"/>
  <c r="E128" i="1"/>
  <c r="F169" i="1"/>
  <c r="F170" i="1"/>
  <c r="D187" i="1"/>
  <c r="D188" i="1"/>
  <c r="C189" i="1" s="1"/>
  <c r="D146" i="1"/>
  <c r="D145" i="1"/>
  <c r="D157" i="1"/>
  <c r="D158" i="1"/>
  <c r="E54" i="1"/>
  <c r="F76" i="1" s="1"/>
  <c r="F182" i="1"/>
  <c r="D183" i="1" s="1"/>
  <c r="F181" i="1"/>
  <c r="F139" i="1"/>
  <c r="F86" i="1"/>
  <c r="E90" i="1"/>
  <c r="E194" i="1"/>
  <c r="C195" i="1" s="1"/>
  <c r="E193" i="1"/>
  <c r="E163" i="1"/>
  <c r="E164" i="1"/>
  <c r="C165" i="1" s="1"/>
  <c r="D133" i="1"/>
  <c r="D134" i="1"/>
  <c r="D194" i="1"/>
  <c r="D128" i="1"/>
  <c r="E182" i="1"/>
  <c r="C183" i="1" s="1"/>
  <c r="D176" i="1"/>
  <c r="D164" i="1"/>
  <c r="G95" i="1"/>
  <c r="G97" i="1" s="1"/>
  <c r="C76" i="1"/>
  <c r="G54" i="1"/>
  <c r="F78" i="1" s="1"/>
  <c r="E146" i="1" l="1"/>
  <c r="C147" i="1" s="1"/>
  <c r="E145" i="1"/>
  <c r="G169" i="1"/>
  <c r="G170" i="1"/>
  <c r="C171" i="1" s="1"/>
  <c r="E152" i="1"/>
  <c r="E151" i="1"/>
  <c r="F193" i="1"/>
  <c r="F194" i="1"/>
  <c r="D195" i="1" s="1"/>
  <c r="G140" i="1"/>
  <c r="F141" i="1" s="1"/>
  <c r="G139" i="1"/>
  <c r="F164" i="1"/>
  <c r="D165" i="1" s="1"/>
  <c r="F163" i="1"/>
  <c r="F90" i="1"/>
  <c r="G86" i="1"/>
  <c r="E134" i="1"/>
  <c r="C135" i="1" s="1"/>
  <c r="E133" i="1"/>
  <c r="G181" i="1"/>
  <c r="G182" i="1"/>
  <c r="E183" i="1" s="1"/>
  <c r="E157" i="1"/>
  <c r="E158" i="1"/>
  <c r="C159" i="1" s="1"/>
  <c r="E188" i="1"/>
  <c r="D189" i="1" s="1"/>
  <c r="E187" i="1"/>
  <c r="F127" i="1"/>
  <c r="F128" i="1"/>
  <c r="C129" i="1" s="1"/>
  <c r="F175" i="1"/>
  <c r="F176" i="1"/>
  <c r="D177" i="1" s="1"/>
  <c r="G127" i="1" l="1"/>
  <c r="G128" i="1"/>
  <c r="D129" i="1" s="1"/>
  <c r="F157" i="1"/>
  <c r="F158" i="1"/>
  <c r="D159" i="1" s="1"/>
  <c r="G194" i="1"/>
  <c r="E195" i="1" s="1"/>
  <c r="G193" i="1"/>
  <c r="H170" i="1"/>
  <c r="D171" i="1" s="1"/>
  <c r="H169" i="1"/>
  <c r="G163" i="1"/>
  <c r="G164" i="1"/>
  <c r="E165" i="1" s="1"/>
  <c r="F188" i="1"/>
  <c r="E189" i="1" s="1"/>
  <c r="F187" i="1"/>
  <c r="H86" i="1"/>
  <c r="H90" i="1" s="1"/>
  <c r="G90" i="1"/>
  <c r="H139" i="1"/>
  <c r="H140" i="1"/>
  <c r="G141" i="1" s="1"/>
  <c r="F151" i="1"/>
  <c r="F152" i="1"/>
  <c r="C153" i="1" s="1"/>
  <c r="F145" i="1"/>
  <c r="F146" i="1"/>
  <c r="D147" i="1" s="1"/>
  <c r="F133" i="1"/>
  <c r="F134" i="1"/>
  <c r="D135" i="1" s="1"/>
  <c r="G175" i="1"/>
  <c r="G176" i="1"/>
  <c r="E177" i="1" s="1"/>
  <c r="H181" i="1"/>
  <c r="H182" i="1"/>
  <c r="F183" i="1" s="1"/>
  <c r="G187" i="1" l="1"/>
  <c r="G188" i="1"/>
  <c r="F189" i="1" s="1"/>
  <c r="H175" i="1"/>
  <c r="H176" i="1"/>
  <c r="F177" i="1" s="1"/>
  <c r="G145" i="1"/>
  <c r="G146" i="1"/>
  <c r="E147" i="1" s="1"/>
  <c r="G158" i="1"/>
  <c r="E159" i="1" s="1"/>
  <c r="G157" i="1"/>
  <c r="H193" i="1"/>
  <c r="H194" i="1"/>
  <c r="F195" i="1" s="1"/>
  <c r="G133" i="1"/>
  <c r="G134" i="1"/>
  <c r="E135" i="1" s="1"/>
  <c r="G151" i="1"/>
  <c r="G152" i="1"/>
  <c r="D153" i="1" s="1"/>
  <c r="H164" i="1"/>
  <c r="F165" i="1" s="1"/>
  <c r="H163" i="1"/>
  <c r="H128" i="1"/>
  <c r="E129" i="1" s="1"/>
  <c r="H127" i="1"/>
  <c r="H134" i="1" l="1"/>
  <c r="F135" i="1" s="1"/>
  <c r="H133" i="1"/>
  <c r="H158" i="1"/>
  <c r="F159" i="1" s="1"/>
  <c r="H157" i="1"/>
  <c r="H151" i="1"/>
  <c r="H152" i="1"/>
  <c r="E153" i="1" s="1"/>
  <c r="H145" i="1"/>
  <c r="H146" i="1"/>
  <c r="F147" i="1" s="1"/>
  <c r="H188" i="1"/>
  <c r="G189" i="1" s="1"/>
  <c r="H187" i="1"/>
</calcChain>
</file>

<file path=xl/sharedStrings.xml><?xml version="1.0" encoding="utf-8"?>
<sst xmlns="http://schemas.openxmlformats.org/spreadsheetml/2006/main" count="317" uniqueCount="83">
  <si>
    <t>FILENAME: TOYSPLUS</t>
  </si>
  <si>
    <t>TOYSPLUS, INC. CASE STUDY</t>
  </si>
  <si>
    <t xml:space="preserve">THIS SPREADSHEET DOES MASTER SCHEDULING AND PARTS EXPLOSION </t>
  </si>
  <si>
    <t>FOR THE TOYSPLUS CASE STUDY.  START BY ENTERING YOUR FORECAST.</t>
  </si>
  <si>
    <t xml:space="preserve">THEN USE THE SPREADSHEET TO CALCULATE EOQ'S.  USE THESE EOQ'S </t>
  </si>
  <si>
    <t>AND RUNOUT TIME LOGIC TO PREPARE A MASTER SCHEDULE.  THEN USE</t>
  </si>
  <si>
    <t xml:space="preserve">THE MASTER SCHEDULE TO DRIVE THE PARTS EXPLOSION FOR THE </t>
  </si>
  <si>
    <t>COMPONENTS.  YOU MAY FIND, AT THIS POINT, THAT THERE ARE NOT</t>
  </si>
  <si>
    <t>SUFFICIENT PARTS TO SUPPORT THE MASTER SCHEDULE.  IN THIS CASE</t>
  </si>
  <si>
    <t xml:space="preserve">YOU WILL HAVE TO REVISE THE MASTER SCHEDULE.  YOU MAY ALSO </t>
  </si>
  <si>
    <t>WANT TO RUN THE PROBLEM OVER WITH OTHER FORECASTS AND OTHER</t>
  </si>
  <si>
    <t>ASSUMPTIONS.</t>
  </si>
  <si>
    <t>PRESS "PgDn" TO BEGIN.</t>
  </si>
  <si>
    <t>NAME:</t>
  </si>
  <si>
    <t>*</t>
  </si>
  <si>
    <t>SECTION:</t>
  </si>
  <si>
    <t>DATE:</t>
  </si>
  <si>
    <t>MASTER SCHEDULE FORECAST INPUT</t>
  </si>
  <si>
    <t>-</t>
  </si>
  <si>
    <t>-----</t>
  </si>
  <si>
    <t>TOY AUTO</t>
  </si>
  <si>
    <t>TOY TRUCK</t>
  </si>
  <si>
    <t>TOY ROBOT</t>
  </si>
  <si>
    <t>------</t>
  </si>
  <si>
    <t xml:space="preserve">    TOTAL UNITS</t>
  </si>
  <si>
    <t>AVERAGE WEEKLY DEMAND (CALCULATED)</t>
  </si>
  <si>
    <t>MASTER SCHEDULE</t>
  </si>
  <si>
    <t>EOQ CALCULATIONS</t>
  </si>
  <si>
    <t>AUTO</t>
  </si>
  <si>
    <t>TRUCK</t>
  </si>
  <si>
    <t>ROBOT</t>
  </si>
  <si>
    <t>------------</t>
  </si>
  <si>
    <t>WEEKLY DEMAND RATE</t>
  </si>
  <si>
    <t>PRODUCTION RATE PER WEEK</t>
  </si>
  <si>
    <t>UNIT COST</t>
  </si>
  <si>
    <t>SETUP COST</t>
  </si>
  <si>
    <t>CARRYING COST(% Per Year)</t>
  </si>
  <si>
    <t>ECONOMIC ORDER QUANTITY</t>
  </si>
  <si>
    <t>BEGINNING INVENTORY LEVEL INPUT</t>
  </si>
  <si>
    <t>MASTER SCHEDULE (INPUT PLANNED QUANTITY FOR EACH WEEK)</t>
  </si>
  <si>
    <t>--</t>
  </si>
  <si>
    <t xml:space="preserve">    PLANNED PRODUCTION (WEEK BEGINNING)</t>
  </si>
  <si>
    <t>TOTAL LABOR HOURS</t>
  </si>
  <si>
    <t>CALCULATED RUN-OUT TIMES (WEEKS)</t>
  </si>
  <si>
    <t>EOQ</t>
  </si>
  <si>
    <t>PROJECTED INVENTORIES OF FINISHED GOODS</t>
  </si>
  <si>
    <t xml:space="preserve">     TOTAL UNITS</t>
  </si>
  <si>
    <t xml:space="preserve">              FINISHED GOODS INVENTORY ANALYSIS:</t>
  </si>
  <si>
    <t>AVERAGE WEEKLY USAGE IN $</t>
  </si>
  <si>
    <t>AVERAGE WEEKLY INVENTORY IN $</t>
  </si>
  <si>
    <t xml:space="preserve">                FINISHED GOODS TURNOVER RATIO</t>
  </si>
  <si>
    <t>COMPONENT PART INPUTS</t>
  </si>
  <si>
    <t>=</t>
  </si>
  <si>
    <t>BEGINNING</t>
  </si>
  <si>
    <t>G    PARTS</t>
  </si>
  <si>
    <t>LEAD</t>
  </si>
  <si>
    <t>SAFETY</t>
  </si>
  <si>
    <t>COMPENENT PART</t>
  </si>
  <si>
    <t>INVENTORY</t>
  </si>
  <si>
    <t>Y    \UNIT</t>
  </si>
  <si>
    <t>TIME</t>
  </si>
  <si>
    <t>STOCK</t>
  </si>
  <si>
    <t>523 CAR BODY</t>
  </si>
  <si>
    <t>525 AUTO WHEELS</t>
  </si>
  <si>
    <t>529 AUTO SIDE WINDOWS</t>
  </si>
  <si>
    <t>531 AUTO WINDSHIELD</t>
  </si>
  <si>
    <t>615 TRUCK CAB</t>
  </si>
  <si>
    <t>617 TRUCK DUAL WHEELS</t>
  </si>
  <si>
    <t>619 TRUCK SINGLE WHEELS</t>
  </si>
  <si>
    <t>621 TRUCK TRAILER</t>
  </si>
  <si>
    <t>730 ROBOT BODY</t>
  </si>
  <si>
    <t>732 ROBOT ARMS</t>
  </si>
  <si>
    <t>734 ROBOT LEGS</t>
  </si>
  <si>
    <t>736 ROBOT HEAD</t>
  </si>
  <si>
    <t xml:space="preserve">           </t>
  </si>
  <si>
    <t>COMPONENT PARTS EXPLOSION</t>
  </si>
  <si>
    <t>WEEK BEGINNING</t>
  </si>
  <si>
    <t>GROSS REQUIREMENTS</t>
  </si>
  <si>
    <t>SCHEDULED RECEIPTS</t>
  </si>
  <si>
    <t>PROJ. ON HAND INV.</t>
  </si>
  <si>
    <t>NET REQUIREMENTS</t>
  </si>
  <si>
    <t>PLAN. ORDER RELEASES</t>
  </si>
  <si>
    <t>ON HAND INVENTORY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</si>
</sst>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5" formatCode="&quot;$&quot;#,##0_);\(&quot;$&quot;#,##0\)"/>
    <numFmt numFmtId="164" formatCode="dd\-mmm_)"/>
    <numFmt numFmtId="165" formatCode="0_)"/>
    <numFmt numFmtId="166" formatCode="0.0_)"/>
    <numFmt numFmtId="167" formatCode="0.0"/>
  </numFmts>
  <fonts count="3">
    <font>
      <sz val="10"/>
      <name val="Arial"/>
    </font>
    <font>
      <sz val="10"/>
      <color indexed="12"/>
      <name val="Courier"/>
    </font>
    <font>
      <sz val="10"/>
      <color indexed="8"/>
      <name val="Courier"/>
      <family val="3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right"/>
    </xf>
    <xf numFmtId="0" fontId="1" fillId="0" borderId="0" xfId="0" applyFont="1" applyAlignment="1" applyProtection="1">
      <alignment horizontal="fill"/>
      <protection locked="0"/>
    </xf>
    <xf numFmtId="164" fontId="0" fillId="0" borderId="0" xfId="0" applyNumberFormat="1" applyProtection="1"/>
    <xf numFmtId="0" fontId="0" fillId="0" borderId="0" xfId="0" applyAlignment="1" applyProtection="1">
      <alignment horizontal="fill"/>
    </xf>
    <xf numFmtId="0" fontId="0" fillId="0" borderId="0" xfId="0" applyProtection="1"/>
    <xf numFmtId="165" fontId="0" fillId="0" borderId="0" xfId="0" applyNumberFormat="1" applyProtection="1"/>
    <xf numFmtId="9" fontId="1" fillId="0" borderId="0" xfId="0" applyNumberFormat="1" applyFont="1" applyProtection="1">
      <protection locked="0"/>
    </xf>
    <xf numFmtId="5" fontId="0" fillId="0" borderId="0" xfId="0" applyNumberFormat="1" applyProtection="1"/>
    <xf numFmtId="166" fontId="0" fillId="0" borderId="0" xfId="0" applyNumberFormat="1" applyProtection="1"/>
    <xf numFmtId="165" fontId="1" fillId="0" borderId="0" xfId="0" applyNumberFormat="1" applyFont="1" applyProtection="1">
      <protection locked="0"/>
    </xf>
    <xf numFmtId="165" fontId="0" fillId="0" borderId="0" xfId="0" applyNumberFormat="1" applyAlignment="1" applyProtection="1">
      <alignment horizontal="fill"/>
    </xf>
    <xf numFmtId="165" fontId="2" fillId="0" borderId="0" xfId="0" applyNumberFormat="1" applyFont="1" applyProtection="1"/>
    <xf numFmtId="167" fontId="0" fillId="0" borderId="0" xfId="0" applyNumberFormat="1" applyProtection="1"/>
    <xf numFmtId="1" fontId="0" fillId="0" borderId="0" xfId="0" applyNumberFormat="1" applyProtection="1"/>
    <xf numFmtId="16" fontId="0" fillId="0" borderId="0" xfId="0" applyNumberFormat="1" applyAlignment="1" applyProtection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6"/>
  <sheetViews>
    <sheetView tabSelected="1" workbookViewId="0"/>
  </sheetViews>
  <sheetFormatPr defaultRowHeight="12.75"/>
  <cols>
    <col min="2" max="2" width="24.140625" customWidth="1"/>
  </cols>
  <sheetData>
    <row r="1" spans="1:3">
      <c r="A1" s="1"/>
      <c r="B1" s="1"/>
      <c r="C1" s="1"/>
    </row>
    <row r="2" spans="1:3">
      <c r="A2" s="1"/>
      <c r="B2" s="2" t="s">
        <v>0</v>
      </c>
      <c r="C2" s="1"/>
    </row>
    <row r="3" spans="1:3">
      <c r="A3" s="1"/>
      <c r="B3" s="2" t="s">
        <v>1</v>
      </c>
      <c r="C3" s="1"/>
    </row>
    <row r="5" spans="1:3">
      <c r="B5" s="3" t="s">
        <v>2</v>
      </c>
    </row>
    <row r="6" spans="1:3">
      <c r="B6" s="3" t="s">
        <v>3</v>
      </c>
    </row>
    <row r="7" spans="1:3">
      <c r="B7" s="3" t="s">
        <v>4</v>
      </c>
    </row>
    <row r="8" spans="1:3">
      <c r="B8" s="3" t="s">
        <v>5</v>
      </c>
    </row>
    <row r="9" spans="1:3">
      <c r="B9" s="3" t="s">
        <v>6</v>
      </c>
    </row>
    <row r="10" spans="1:3">
      <c r="B10" s="3" t="s">
        <v>7</v>
      </c>
    </row>
    <row r="11" spans="1:3">
      <c r="B11" s="3" t="s">
        <v>8</v>
      </c>
    </row>
    <row r="12" spans="1:3">
      <c r="B12" s="3" t="s">
        <v>9</v>
      </c>
    </row>
    <row r="13" spans="1:3">
      <c r="B13" s="3" t="s">
        <v>10</v>
      </c>
    </row>
    <row r="14" spans="1:3">
      <c r="B14" s="3" t="s">
        <v>11</v>
      </c>
    </row>
    <row r="17" spans="2:8">
      <c r="B17" s="3"/>
    </row>
    <row r="19" spans="2:8">
      <c r="B19" s="3" t="s">
        <v>12</v>
      </c>
    </row>
    <row r="21" spans="2:8">
      <c r="F21" s="4" t="s">
        <v>13</v>
      </c>
      <c r="G21" s="5" t="s">
        <v>14</v>
      </c>
    </row>
    <row r="22" spans="2:8">
      <c r="G22" s="5" t="s">
        <v>14</v>
      </c>
    </row>
    <row r="23" spans="2:8">
      <c r="F23" s="4" t="s">
        <v>15</v>
      </c>
      <c r="G23" s="5" t="s">
        <v>14</v>
      </c>
    </row>
    <row r="24" spans="2:8">
      <c r="F24" s="4" t="s">
        <v>16</v>
      </c>
      <c r="G24" s="6">
        <f ca="1">TRUNC(NOW())</f>
        <v>42708</v>
      </c>
    </row>
    <row r="25" spans="2:8">
      <c r="B25" s="3" t="s">
        <v>17</v>
      </c>
    </row>
    <row r="26" spans="2:8">
      <c r="B26" s="7" t="s">
        <v>18</v>
      </c>
      <c r="C26" s="7" t="s">
        <v>18</v>
      </c>
      <c r="D26" s="3" t="s">
        <v>19</v>
      </c>
    </row>
    <row r="27" spans="2:8">
      <c r="C27" s="18">
        <v>40805</v>
      </c>
      <c r="D27" s="18">
        <v>40812</v>
      </c>
      <c r="E27" s="18">
        <v>40819</v>
      </c>
      <c r="F27" s="18">
        <v>40826</v>
      </c>
      <c r="G27" s="18">
        <v>40833</v>
      </c>
      <c r="H27" s="18">
        <v>40840</v>
      </c>
    </row>
    <row r="28" spans="2:8">
      <c r="C28" s="4" t="s">
        <v>19</v>
      </c>
      <c r="D28" s="4" t="s">
        <v>19</v>
      </c>
      <c r="E28" s="4" t="s">
        <v>19</v>
      </c>
      <c r="F28" s="4" t="s">
        <v>19</v>
      </c>
      <c r="G28" s="4" t="s">
        <v>19</v>
      </c>
      <c r="H28" s="4" t="s">
        <v>19</v>
      </c>
    </row>
    <row r="29" spans="2:8">
      <c r="B29" s="3" t="s">
        <v>20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</row>
    <row r="30" spans="2:8">
      <c r="B30" s="3" t="s">
        <v>21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</row>
    <row r="31" spans="2:8">
      <c r="B31" s="3" t="s">
        <v>22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</row>
    <row r="32" spans="2:8">
      <c r="C32" s="4" t="s">
        <v>23</v>
      </c>
      <c r="D32" s="4" t="s">
        <v>23</v>
      </c>
      <c r="E32" s="4" t="s">
        <v>23</v>
      </c>
      <c r="F32" s="4" t="s">
        <v>23</v>
      </c>
      <c r="G32" s="4" t="s">
        <v>23</v>
      </c>
      <c r="H32" s="4" t="s">
        <v>23</v>
      </c>
    </row>
    <row r="33" spans="2:8">
      <c r="B33" s="3" t="s">
        <v>24</v>
      </c>
      <c r="C33" s="8">
        <f t="shared" ref="C33:H33" si="0">SUM(C29:C31)</f>
        <v>0</v>
      </c>
      <c r="D33" s="8">
        <f t="shared" si="0"/>
        <v>0</v>
      </c>
      <c r="E33" s="8">
        <f t="shared" si="0"/>
        <v>0</v>
      </c>
      <c r="F33" s="8">
        <f t="shared" si="0"/>
        <v>0</v>
      </c>
      <c r="G33" s="8">
        <f t="shared" si="0"/>
        <v>0</v>
      </c>
      <c r="H33" s="8">
        <f t="shared" si="0"/>
        <v>0</v>
      </c>
    </row>
    <row r="36" spans="2:8">
      <c r="C36" s="3" t="s">
        <v>25</v>
      </c>
    </row>
    <row r="37" spans="2:8">
      <c r="B37" s="3" t="s">
        <v>20</v>
      </c>
      <c r="C37" s="9">
        <f>AVERAGE(C29:H29)</f>
        <v>0</v>
      </c>
    </row>
    <row r="38" spans="2:8">
      <c r="B38" s="3" t="s">
        <v>21</v>
      </c>
      <c r="C38" s="9">
        <f>AVERAGE(C30:H30)</f>
        <v>0</v>
      </c>
    </row>
    <row r="39" spans="2:8">
      <c r="B39" s="3" t="s">
        <v>22</v>
      </c>
      <c r="C39" s="9">
        <f>AVERAGE(C31:H31)</f>
        <v>0</v>
      </c>
    </row>
    <row r="44" spans="2:8">
      <c r="B44" s="3" t="s">
        <v>26</v>
      </c>
    </row>
    <row r="45" spans="2:8">
      <c r="B45" s="3" t="s">
        <v>27</v>
      </c>
      <c r="E45" s="4" t="s">
        <v>28</v>
      </c>
      <c r="F45" s="4" t="s">
        <v>29</v>
      </c>
      <c r="G45" s="4" t="s">
        <v>30</v>
      </c>
    </row>
    <row r="46" spans="2:8">
      <c r="B46" s="7" t="s">
        <v>18</v>
      </c>
      <c r="C46" s="3" t="s">
        <v>31</v>
      </c>
      <c r="E46" s="4" t="s">
        <v>19</v>
      </c>
      <c r="F46" s="4" t="s">
        <v>19</v>
      </c>
      <c r="G46" s="4" t="s">
        <v>19</v>
      </c>
    </row>
    <row r="47" spans="2:8">
      <c r="B47" s="3" t="s">
        <v>32</v>
      </c>
      <c r="E47" s="17">
        <f>C37</f>
        <v>0</v>
      </c>
      <c r="F47" s="9">
        <f>C38</f>
        <v>0</v>
      </c>
      <c r="G47" s="9">
        <f>C39</f>
        <v>0</v>
      </c>
    </row>
    <row r="48" spans="2:8">
      <c r="B48" s="3" t="s">
        <v>33</v>
      </c>
      <c r="E48" s="1" t="e">
        <f>NA()</f>
        <v>#N/A</v>
      </c>
      <c r="F48" s="1" t="e">
        <f>NA()</f>
        <v>#N/A</v>
      </c>
      <c r="G48" s="1" t="e">
        <f>NA()</f>
        <v>#N/A</v>
      </c>
    </row>
    <row r="49" spans="2:8">
      <c r="B49" s="3" t="s">
        <v>34</v>
      </c>
      <c r="E49" s="1" t="e">
        <f>NA()</f>
        <v>#N/A</v>
      </c>
      <c r="F49" s="1" t="e">
        <f>NA()</f>
        <v>#N/A</v>
      </c>
      <c r="G49" s="1" t="e">
        <f>NA()</f>
        <v>#N/A</v>
      </c>
    </row>
    <row r="51" spans="2:8">
      <c r="B51" s="3" t="s">
        <v>35</v>
      </c>
      <c r="E51" s="1" t="e">
        <f>NA()</f>
        <v>#N/A</v>
      </c>
    </row>
    <row r="52" spans="2:8">
      <c r="B52" s="3" t="s">
        <v>36</v>
      </c>
      <c r="E52" s="10" t="e">
        <f>NA()</f>
        <v>#N/A</v>
      </c>
    </row>
    <row r="54" spans="2:8">
      <c r="B54" s="3" t="s">
        <v>37</v>
      </c>
      <c r="E54" s="9" t="e">
        <f>SQRT((2*$E$51*52*E47)/($E$52*E49*(1-E47/E48)))</f>
        <v>#N/A</v>
      </c>
      <c r="F54" s="9" t="e">
        <f>SQRT((2*$E$51*52*F47)/($E$52*F49*(1-F47/F48)))</f>
        <v>#N/A</v>
      </c>
      <c r="G54" s="9" t="e">
        <f>SQRT((2*$E$51*52*G47)/($E$52*G49*(1-G47/G48)))</f>
        <v>#N/A</v>
      </c>
    </row>
    <row r="56" spans="2:8">
      <c r="B56" s="3" t="s">
        <v>38</v>
      </c>
      <c r="E56" s="1" t="e">
        <f>NA()</f>
        <v>#N/A</v>
      </c>
      <c r="F56" s="1" t="e">
        <f>NA()</f>
        <v>#N/A</v>
      </c>
      <c r="G56" s="1" t="e">
        <f>NA()</f>
        <v>#N/A</v>
      </c>
      <c r="H56" s="1"/>
    </row>
    <row r="61" spans="2:8">
      <c r="B61" s="3" t="s">
        <v>39</v>
      </c>
    </row>
    <row r="62" spans="2:8">
      <c r="B62" s="7" t="s">
        <v>18</v>
      </c>
      <c r="C62" s="7" t="s">
        <v>18</v>
      </c>
      <c r="D62" s="7" t="s">
        <v>18</v>
      </c>
      <c r="E62" s="7" t="s">
        <v>18</v>
      </c>
      <c r="F62" s="7" t="s">
        <v>18</v>
      </c>
      <c r="G62" s="3" t="s">
        <v>40</v>
      </c>
    </row>
    <row r="63" spans="2:8">
      <c r="C63" s="3" t="s">
        <v>41</v>
      </c>
    </row>
    <row r="64" spans="2:8">
      <c r="C64" s="18">
        <v>40805</v>
      </c>
      <c r="D64" s="18">
        <v>40812</v>
      </c>
      <c r="E64" s="18">
        <v>40819</v>
      </c>
      <c r="F64" s="18">
        <v>40826</v>
      </c>
      <c r="G64" s="18">
        <v>40833</v>
      </c>
      <c r="H64" s="18">
        <v>40840</v>
      </c>
    </row>
    <row r="65" spans="2:8">
      <c r="C65" s="4" t="s">
        <v>19</v>
      </c>
      <c r="D65" s="4" t="s">
        <v>19</v>
      </c>
      <c r="E65" s="4" t="s">
        <v>19</v>
      </c>
      <c r="F65" s="4" t="s">
        <v>19</v>
      </c>
      <c r="G65" s="4" t="s">
        <v>19</v>
      </c>
      <c r="H65" s="4" t="s">
        <v>19</v>
      </c>
    </row>
    <row r="66" spans="2:8">
      <c r="B66" s="3" t="s">
        <v>20</v>
      </c>
      <c r="C66" s="1">
        <v>0</v>
      </c>
      <c r="D66" s="1">
        <v>0</v>
      </c>
      <c r="E66" s="1">
        <v>0</v>
      </c>
      <c r="F66" s="1">
        <v>0</v>
      </c>
      <c r="G66" s="1">
        <v>0</v>
      </c>
      <c r="H66" s="1">
        <v>0</v>
      </c>
    </row>
    <row r="67" spans="2:8">
      <c r="B67" s="3" t="s">
        <v>21</v>
      </c>
      <c r="C67" s="1">
        <v>0</v>
      </c>
      <c r="D67" s="1">
        <v>0</v>
      </c>
      <c r="E67" s="1">
        <v>0</v>
      </c>
      <c r="F67" s="1">
        <v>0</v>
      </c>
      <c r="G67" s="1">
        <v>0</v>
      </c>
      <c r="H67" s="1">
        <v>0</v>
      </c>
    </row>
    <row r="68" spans="2:8">
      <c r="B68" s="3" t="s">
        <v>22</v>
      </c>
      <c r="C68" s="1">
        <v>0</v>
      </c>
      <c r="D68" s="1">
        <v>0</v>
      </c>
      <c r="E68" s="1">
        <v>0</v>
      </c>
      <c r="F68" s="1">
        <v>0</v>
      </c>
      <c r="G68" s="1">
        <v>0</v>
      </c>
      <c r="H68" s="1">
        <v>0</v>
      </c>
    </row>
    <row r="69" spans="2:8">
      <c r="C69" s="4" t="s">
        <v>23</v>
      </c>
      <c r="D69" s="4" t="s">
        <v>23</v>
      </c>
      <c r="E69" s="4" t="s">
        <v>23</v>
      </c>
      <c r="F69" s="4" t="s">
        <v>23</v>
      </c>
      <c r="G69" s="4" t="s">
        <v>23</v>
      </c>
      <c r="H69" s="4" t="s">
        <v>23</v>
      </c>
    </row>
    <row r="70" spans="2:8">
      <c r="B70" s="3" t="s">
        <v>24</v>
      </c>
      <c r="C70" s="8">
        <f t="shared" ref="C70:H70" si="1">SUM(C66:C68)</f>
        <v>0</v>
      </c>
      <c r="D70" s="8">
        <f t="shared" si="1"/>
        <v>0</v>
      </c>
      <c r="E70" s="8">
        <f t="shared" si="1"/>
        <v>0</v>
      </c>
      <c r="F70" s="8">
        <f t="shared" si="1"/>
        <v>0</v>
      </c>
      <c r="G70" s="8">
        <f t="shared" si="1"/>
        <v>0</v>
      </c>
      <c r="H70" s="8">
        <f t="shared" si="1"/>
        <v>0</v>
      </c>
    </row>
    <row r="71" spans="2:8">
      <c r="B71" s="3" t="s">
        <v>42</v>
      </c>
      <c r="C71" s="9">
        <f>(C68*0.15)+(C67*0.2)+(C66*0.1)+IF(C68&gt;0,10,0)+IF(C67&gt;0,10,0)+IF(C66&gt;0,10,0)</f>
        <v>0</v>
      </c>
      <c r="D71" s="9">
        <f>(D68*0.15)+(D67*0.2)+(D66*0.1)+IF(D68&gt;0,IF(C68&gt;0,0,10),0)+IF(D67&gt;0,IF(C67&gt;0,0,10),0)+IF(D66&gt;0,IF(C66&gt;0,0,10),0)</f>
        <v>0</v>
      </c>
      <c r="E71" s="9">
        <f>(E68*0.15)+(E67*0.2)+(E66*0.1)+IF(E68&gt;0,IF(D68&gt;0,0,10),0)+IF(E67&gt;0,IF(D67&gt;0,0,10),0)+IF(E66&gt;0,IF(D66&gt;0,0,10),0)</f>
        <v>0</v>
      </c>
      <c r="F71" s="9">
        <f>(F68*0.15)+(F67*0.2)+(F66*0.1)+IF(F68&gt;0,IF(E68&gt;0,0,10),0)+IF(F67&gt;0,IF(E67&gt;0,0,10),0)+IF(F66&gt;0,IF(E66&gt;0,0,10),0)</f>
        <v>0</v>
      </c>
      <c r="G71" s="9">
        <f>(G68*0.15)+(G67*0.2)+(G66*0.1)+IF(G68&gt;0,IF(F68&gt;0,0,10),0)+IF(G67&gt;0,IF(F67&gt;0,0,10),0)+IF(G66&gt;0,IF(F66&gt;0,0,10),0)</f>
        <v>0</v>
      </c>
      <c r="H71" s="9">
        <f>(H68*0.15)+(H67*0.2)+(H66*0.1)+IF(H68&gt;0,IF(G68&gt;0,0,10),0)+IF(H67&gt;0,IF(G67&gt;0,0,10),0)+IF(H66&gt;0,IF(G66&gt;0,0,10),0)</f>
        <v>0</v>
      </c>
    </row>
    <row r="74" spans="2:8">
      <c r="B74" s="3" t="s">
        <v>43</v>
      </c>
      <c r="F74" s="4" t="s">
        <v>44</v>
      </c>
    </row>
    <row r="75" spans="2:8">
      <c r="B75" s="7" t="s">
        <v>18</v>
      </c>
      <c r="C75" s="7" t="s">
        <v>18</v>
      </c>
      <c r="D75" s="7" t="s">
        <v>18</v>
      </c>
      <c r="F75" s="7" t="s">
        <v>18</v>
      </c>
    </row>
    <row r="76" spans="2:8">
      <c r="B76" s="3" t="s">
        <v>20</v>
      </c>
      <c r="C76" s="16" t="e">
        <f>(E56+SUM(C66:H66))/C37</f>
        <v>#N/A</v>
      </c>
      <c r="F76" s="9" t="e">
        <f>E54</f>
        <v>#N/A</v>
      </c>
    </row>
    <row r="77" spans="2:8">
      <c r="B77" s="3" t="s">
        <v>21</v>
      </c>
      <c r="C77" s="16" t="e">
        <f>(F56+SUM(C67:H67))/C38</f>
        <v>#N/A</v>
      </c>
      <c r="F77" s="9" t="e">
        <f>F54</f>
        <v>#N/A</v>
      </c>
    </row>
    <row r="78" spans="2:8">
      <c r="B78" s="3" t="s">
        <v>22</v>
      </c>
      <c r="C78" s="16" t="e">
        <f>(G56+SUM(C68:H68))/C39</f>
        <v>#N/A</v>
      </c>
      <c r="F78" s="9" t="e">
        <f>G54</f>
        <v>#N/A</v>
      </c>
    </row>
    <row r="83" spans="2:8">
      <c r="D83" s="3" t="s">
        <v>45</v>
      </c>
    </row>
    <row r="84" spans="2:8">
      <c r="C84" s="18">
        <v>40805</v>
      </c>
      <c r="D84" s="18">
        <v>40812</v>
      </c>
      <c r="E84" s="18">
        <v>40819</v>
      </c>
      <c r="F84" s="18">
        <v>40826</v>
      </c>
      <c r="G84" s="18">
        <v>40833</v>
      </c>
      <c r="H84" s="18">
        <v>40840</v>
      </c>
    </row>
    <row r="85" spans="2:8">
      <c r="C85" s="4" t="s">
        <v>19</v>
      </c>
      <c r="D85" s="4" t="s">
        <v>19</v>
      </c>
      <c r="E85" s="4" t="s">
        <v>19</v>
      </c>
      <c r="F85" s="4" t="s">
        <v>19</v>
      </c>
      <c r="G85" s="4" t="s">
        <v>19</v>
      </c>
      <c r="H85" s="4" t="s">
        <v>19</v>
      </c>
    </row>
    <row r="86" spans="2:8">
      <c r="B86" s="3" t="s">
        <v>20</v>
      </c>
      <c r="C86" s="8" t="e">
        <f>E56+C66-C29</f>
        <v>#N/A</v>
      </c>
      <c r="D86" s="8" t="e">
        <f t="shared" ref="D86:H88" si="2">C86+D66-D29</f>
        <v>#N/A</v>
      </c>
      <c r="E86" s="8" t="e">
        <f t="shared" si="2"/>
        <v>#N/A</v>
      </c>
      <c r="F86" s="8" t="e">
        <f t="shared" si="2"/>
        <v>#N/A</v>
      </c>
      <c r="G86" s="8" t="e">
        <f t="shared" si="2"/>
        <v>#N/A</v>
      </c>
      <c r="H86" s="8" t="e">
        <f t="shared" si="2"/>
        <v>#N/A</v>
      </c>
    </row>
    <row r="87" spans="2:8">
      <c r="B87" s="3" t="s">
        <v>21</v>
      </c>
      <c r="C87" s="8" t="e">
        <f>F56+C67-C30</f>
        <v>#N/A</v>
      </c>
      <c r="D87" s="8" t="e">
        <f t="shared" si="2"/>
        <v>#N/A</v>
      </c>
      <c r="E87" s="8" t="e">
        <f t="shared" si="2"/>
        <v>#N/A</v>
      </c>
      <c r="F87" s="8" t="e">
        <f t="shared" si="2"/>
        <v>#N/A</v>
      </c>
      <c r="G87" s="8" t="e">
        <f t="shared" si="2"/>
        <v>#N/A</v>
      </c>
      <c r="H87" s="8" t="e">
        <f t="shared" si="2"/>
        <v>#N/A</v>
      </c>
    </row>
    <row r="88" spans="2:8">
      <c r="B88" s="3" t="s">
        <v>22</v>
      </c>
      <c r="C88" s="8" t="e">
        <f>G56+C68-C31</f>
        <v>#N/A</v>
      </c>
      <c r="D88" s="8" t="e">
        <f t="shared" si="2"/>
        <v>#N/A</v>
      </c>
      <c r="E88" s="8" t="e">
        <f t="shared" si="2"/>
        <v>#N/A</v>
      </c>
      <c r="F88" s="8" t="e">
        <f t="shared" si="2"/>
        <v>#N/A</v>
      </c>
      <c r="G88" s="8" t="e">
        <f t="shared" si="2"/>
        <v>#N/A</v>
      </c>
      <c r="H88" s="8" t="e">
        <f t="shared" si="2"/>
        <v>#N/A</v>
      </c>
    </row>
    <row r="89" spans="2:8">
      <c r="C89" s="4" t="s">
        <v>23</v>
      </c>
      <c r="D89" s="4" t="s">
        <v>23</v>
      </c>
      <c r="E89" s="4" t="s">
        <v>23</v>
      </c>
      <c r="F89" s="4" t="s">
        <v>23</v>
      </c>
      <c r="G89" s="4" t="s">
        <v>23</v>
      </c>
      <c r="H89" s="4" t="s">
        <v>23</v>
      </c>
    </row>
    <row r="90" spans="2:8">
      <c r="B90" s="3" t="s">
        <v>46</v>
      </c>
      <c r="C90" s="8" t="e">
        <f t="shared" ref="C90:H90" si="3">SUM(C86:C88)</f>
        <v>#N/A</v>
      </c>
      <c r="D90" s="8" t="e">
        <f t="shared" si="3"/>
        <v>#N/A</v>
      </c>
      <c r="E90" s="8" t="e">
        <f t="shared" si="3"/>
        <v>#N/A</v>
      </c>
      <c r="F90" s="8" t="e">
        <f t="shared" si="3"/>
        <v>#N/A</v>
      </c>
      <c r="G90" s="8" t="e">
        <f t="shared" si="3"/>
        <v>#N/A</v>
      </c>
      <c r="H90" s="8" t="e">
        <f t="shared" si="3"/>
        <v>#N/A</v>
      </c>
    </row>
    <row r="93" spans="2:8">
      <c r="B93" s="3" t="s">
        <v>47</v>
      </c>
    </row>
    <row r="94" spans="2:8">
      <c r="C94" s="3" t="s">
        <v>48</v>
      </c>
      <c r="G94" s="11">
        <f>3.9*AVERAGE(C29:H29)+6.5*AVERAGE(C30:H30)+5.4*AVERAGE(C31:H31)</f>
        <v>0</v>
      </c>
    </row>
    <row r="95" spans="2:8">
      <c r="C95" s="3" t="s">
        <v>49</v>
      </c>
      <c r="G95" s="11" t="e">
        <f>3.9*AVERAGE(C86:H86)+6.5*AVERAGE(C87:H87)+5.4*AVERAGE(C88:H88)</f>
        <v>#N/A</v>
      </c>
    </row>
    <row r="97" spans="2:8">
      <c r="B97" s="3" t="s">
        <v>50</v>
      </c>
      <c r="G97" s="12" t="e">
        <f>52*G94/G95</f>
        <v>#N/A</v>
      </c>
    </row>
    <row r="101" spans="2:8">
      <c r="C101" s="3" t="s">
        <v>51</v>
      </c>
    </row>
    <row r="102" spans="2:8">
      <c r="B102" s="7" t="s">
        <v>52</v>
      </c>
      <c r="C102" s="7" t="s">
        <v>52</v>
      </c>
      <c r="D102" s="7" t="s">
        <v>52</v>
      </c>
      <c r="E102" s="7" t="s">
        <v>52</v>
      </c>
      <c r="F102" s="7" t="s">
        <v>52</v>
      </c>
      <c r="G102" s="7" t="s">
        <v>52</v>
      </c>
      <c r="H102" s="7" t="s">
        <v>52</v>
      </c>
    </row>
    <row r="103" spans="2:8">
      <c r="D103" s="4" t="s">
        <v>53</v>
      </c>
      <c r="E103" s="3" t="s">
        <v>54</v>
      </c>
      <c r="F103" s="4" t="s">
        <v>55</v>
      </c>
      <c r="H103" s="3" t="s">
        <v>56</v>
      </c>
    </row>
    <row r="104" spans="2:8">
      <c r="B104" s="3" t="s">
        <v>57</v>
      </c>
      <c r="D104" s="4" t="s">
        <v>58</v>
      </c>
      <c r="E104" s="3" t="s">
        <v>59</v>
      </c>
      <c r="F104" s="4" t="s">
        <v>60</v>
      </c>
      <c r="H104" s="3" t="s">
        <v>61</v>
      </c>
    </row>
    <row r="105" spans="2:8">
      <c r="B105" s="7" t="s">
        <v>18</v>
      </c>
      <c r="C105" s="7" t="s">
        <v>18</v>
      </c>
      <c r="D105" s="7" t="s">
        <v>18</v>
      </c>
      <c r="E105" s="7" t="s">
        <v>18</v>
      </c>
      <c r="F105" s="7" t="s">
        <v>18</v>
      </c>
      <c r="G105" s="7" t="s">
        <v>18</v>
      </c>
      <c r="H105" s="7" t="s">
        <v>18</v>
      </c>
    </row>
    <row r="106" spans="2:8">
      <c r="B106" s="3" t="s">
        <v>62</v>
      </c>
      <c r="D106" s="8">
        <v>2500</v>
      </c>
      <c r="E106" s="8">
        <v>1</v>
      </c>
      <c r="F106" s="8">
        <v>3</v>
      </c>
      <c r="H106" s="1">
        <v>0</v>
      </c>
    </row>
    <row r="107" spans="2:8">
      <c r="B107" s="3" t="s">
        <v>63</v>
      </c>
      <c r="D107" s="8">
        <v>9800</v>
      </c>
      <c r="E107" s="8">
        <v>4</v>
      </c>
      <c r="F107" s="8">
        <v>2</v>
      </c>
      <c r="H107" s="1">
        <v>0</v>
      </c>
    </row>
    <row r="108" spans="2:8">
      <c r="B108" s="3" t="s">
        <v>64</v>
      </c>
      <c r="D108" s="8">
        <v>4300</v>
      </c>
      <c r="E108" s="8">
        <v>2</v>
      </c>
      <c r="F108" s="8">
        <v>1</v>
      </c>
      <c r="G108" s="1"/>
      <c r="H108" s="1">
        <v>0</v>
      </c>
    </row>
    <row r="109" spans="2:8">
      <c r="B109" s="3" t="s">
        <v>65</v>
      </c>
      <c r="D109" s="8">
        <v>2620</v>
      </c>
      <c r="E109" s="8">
        <v>1</v>
      </c>
      <c r="F109" s="8">
        <v>2</v>
      </c>
      <c r="H109" s="1">
        <v>0</v>
      </c>
    </row>
    <row r="110" spans="2:8">
      <c r="B110" s="3" t="s">
        <v>66</v>
      </c>
      <c r="D110" s="8">
        <v>1200</v>
      </c>
      <c r="E110" s="8">
        <v>1</v>
      </c>
      <c r="F110" s="8">
        <v>3</v>
      </c>
      <c r="H110" s="1">
        <v>0</v>
      </c>
    </row>
    <row r="111" spans="2:8">
      <c r="B111" s="3" t="s">
        <v>67</v>
      </c>
      <c r="D111" s="8">
        <v>9900</v>
      </c>
      <c r="E111" s="8">
        <v>8</v>
      </c>
      <c r="F111" s="8">
        <v>2</v>
      </c>
      <c r="G111" s="1"/>
      <c r="H111" s="1">
        <v>0</v>
      </c>
    </row>
    <row r="112" spans="2:8">
      <c r="B112" s="3" t="s">
        <v>68</v>
      </c>
      <c r="D112" s="8">
        <v>2500</v>
      </c>
      <c r="E112" s="8">
        <v>2</v>
      </c>
      <c r="F112" s="8">
        <v>2</v>
      </c>
      <c r="H112" s="1">
        <v>0</v>
      </c>
    </row>
    <row r="113" spans="1:8">
      <c r="B113" s="3" t="s">
        <v>69</v>
      </c>
      <c r="D113" s="8">
        <v>4600</v>
      </c>
      <c r="E113" s="8">
        <v>1</v>
      </c>
      <c r="F113" s="8">
        <v>4</v>
      </c>
      <c r="H113" s="1">
        <v>0</v>
      </c>
    </row>
    <row r="114" spans="1:8">
      <c r="B114" s="3" t="s">
        <v>70</v>
      </c>
      <c r="D114" s="8">
        <v>1600</v>
      </c>
      <c r="E114" s="8">
        <v>1</v>
      </c>
      <c r="F114" s="8">
        <v>2</v>
      </c>
      <c r="H114" s="1">
        <v>0</v>
      </c>
    </row>
    <row r="115" spans="1:8">
      <c r="B115" s="3" t="s">
        <v>71</v>
      </c>
      <c r="D115" s="8">
        <v>3500</v>
      </c>
      <c r="E115" s="8">
        <v>2</v>
      </c>
      <c r="F115" s="8">
        <v>2</v>
      </c>
      <c r="H115" s="1">
        <v>0</v>
      </c>
    </row>
    <row r="116" spans="1:8">
      <c r="B116" s="3" t="s">
        <v>72</v>
      </c>
      <c r="D116" s="8">
        <v>4020</v>
      </c>
      <c r="E116" s="8">
        <v>2</v>
      </c>
      <c r="F116" s="8">
        <v>1</v>
      </c>
      <c r="H116" s="1">
        <v>0</v>
      </c>
    </row>
    <row r="117" spans="1:8">
      <c r="B117" s="3" t="s">
        <v>73</v>
      </c>
      <c r="D117" s="8">
        <v>2150</v>
      </c>
      <c r="E117" s="8">
        <v>1</v>
      </c>
      <c r="F117" s="8">
        <v>2</v>
      </c>
      <c r="H117" s="1">
        <v>0</v>
      </c>
    </row>
    <row r="118" spans="1:8">
      <c r="H118" s="2" t="s">
        <v>74</v>
      </c>
    </row>
    <row r="121" spans="1:8">
      <c r="B121" s="3" t="s">
        <v>75</v>
      </c>
    </row>
    <row r="122" spans="1:8">
      <c r="E122" s="3" t="s">
        <v>76</v>
      </c>
    </row>
    <row r="123" spans="1:8">
      <c r="C123" s="18">
        <v>40805</v>
      </c>
      <c r="D123" s="18">
        <v>40812</v>
      </c>
      <c r="E123" s="18">
        <v>40819</v>
      </c>
      <c r="F123" s="18">
        <v>40826</v>
      </c>
      <c r="G123" s="18">
        <v>40833</v>
      </c>
      <c r="H123" s="18">
        <v>40840</v>
      </c>
    </row>
    <row r="124" spans="1:8">
      <c r="B124" s="7" t="s">
        <v>18</v>
      </c>
      <c r="C124" s="7" t="s">
        <v>18</v>
      </c>
      <c r="D124" s="7" t="s">
        <v>18</v>
      </c>
      <c r="E124" s="7" t="s">
        <v>18</v>
      </c>
      <c r="F124" s="7" t="s">
        <v>18</v>
      </c>
      <c r="G124" s="7" t="s">
        <v>18</v>
      </c>
      <c r="H124" s="7" t="s">
        <v>18</v>
      </c>
    </row>
    <row r="125" spans="1:8">
      <c r="A125" s="8">
        <v>523</v>
      </c>
      <c r="B125" s="3" t="s">
        <v>77</v>
      </c>
      <c r="C125" s="9">
        <f t="shared" ref="C125:H125" si="4">$E$106*C66</f>
        <v>0</v>
      </c>
      <c r="D125" s="9">
        <f t="shared" si="4"/>
        <v>0</v>
      </c>
      <c r="E125" s="9">
        <f t="shared" si="4"/>
        <v>0</v>
      </c>
      <c r="F125" s="9">
        <f t="shared" si="4"/>
        <v>0</v>
      </c>
      <c r="G125" s="9">
        <f t="shared" si="4"/>
        <v>0</v>
      </c>
      <c r="H125" s="9">
        <f t="shared" si="4"/>
        <v>0</v>
      </c>
    </row>
    <row r="126" spans="1:8">
      <c r="B126" s="3" t="s">
        <v>78</v>
      </c>
      <c r="C126" s="13">
        <v>0</v>
      </c>
      <c r="D126" s="13">
        <v>0</v>
      </c>
      <c r="E126" s="13">
        <v>0</v>
      </c>
      <c r="F126" s="13">
        <v>0</v>
      </c>
      <c r="G126" s="13">
        <v>0</v>
      </c>
      <c r="H126" s="13">
        <v>0</v>
      </c>
    </row>
    <row r="127" spans="1:8">
      <c r="B127" s="3" t="s">
        <v>79</v>
      </c>
      <c r="C127" s="8">
        <f>IF(C126+D106&gt;C125+$H$106,C126+D106-C125,$H$106)</f>
        <v>2500</v>
      </c>
      <c r="D127" s="8">
        <f>IF(D126+C127&gt;D125+$H$106,D126+C127-D125,$H$106)</f>
        <v>2500</v>
      </c>
      <c r="E127" s="8">
        <f>IF(E126+D127&gt;E125+$H$106,E126+D127-E125,$H$106)</f>
        <v>2500</v>
      </c>
      <c r="F127" s="8">
        <f>IF(F126+E127&gt;F125+$H$106,F126+E127-F125,$H$106)</f>
        <v>2500</v>
      </c>
      <c r="G127" s="8">
        <f>IF(G126+F127&gt;G125+$H$106,G126+F127-G125,$H$106)</f>
        <v>2500</v>
      </c>
      <c r="H127" s="8">
        <f>IF(H126+G127&gt;H125+$H$106,H126+G127-H125,$H$106)</f>
        <v>2500</v>
      </c>
    </row>
    <row r="128" spans="1:8">
      <c r="B128" s="3" t="s">
        <v>80</v>
      </c>
      <c r="C128" s="9">
        <f>IF(C126+D106&gt;C125+$H$106,0,C125+$H$106-C126-D106)</f>
        <v>0</v>
      </c>
      <c r="D128" s="9">
        <f>IF(D126+C127&gt;D125+$H$106,0,D125+$H$106-D126-C127)</f>
        <v>0</v>
      </c>
      <c r="E128" s="9">
        <f>IF(E126+D127&gt;E125+$H$106,0,E125+$H$106-E126-D127)</f>
        <v>0</v>
      </c>
      <c r="F128" s="9">
        <f>IF(F126+E127&gt;F125+$H$106,0,F125+$H$106-F126-E127)</f>
        <v>0</v>
      </c>
      <c r="G128" s="9">
        <f>IF(G126+F127&gt;G125+$H$106,0,G125+$H$106-G126-F127)</f>
        <v>0</v>
      </c>
      <c r="H128" s="9">
        <f>IF(H126+G127&gt;H125+$H$106,0,H125+$H$106-H126-G127)</f>
        <v>0</v>
      </c>
    </row>
    <row r="129" spans="1:8">
      <c r="B129" s="3" t="s">
        <v>81</v>
      </c>
      <c r="C129" s="9">
        <f t="shared" ref="C129:H129" si="5">CHOOSE($F$106+1,C128,D128,E128,F128,G128,H128)</f>
        <v>0</v>
      </c>
      <c r="D129" s="9">
        <f t="shared" si="5"/>
        <v>0</v>
      </c>
      <c r="E129" s="9">
        <f t="shared" si="5"/>
        <v>0</v>
      </c>
      <c r="F129" s="9">
        <f t="shared" si="5"/>
        <v>0</v>
      </c>
      <c r="G129" s="9">
        <f t="shared" si="5"/>
        <v>0</v>
      </c>
      <c r="H129" s="9">
        <f t="shared" si="5"/>
        <v>0</v>
      </c>
    </row>
    <row r="130" spans="1:8">
      <c r="A130" s="7" t="s">
        <v>18</v>
      </c>
      <c r="B130" s="7" t="s">
        <v>18</v>
      </c>
      <c r="C130" s="14" t="s">
        <v>18</v>
      </c>
      <c r="D130" s="14" t="s">
        <v>18</v>
      </c>
      <c r="E130" s="14" t="s">
        <v>18</v>
      </c>
      <c r="F130" s="14" t="s">
        <v>18</v>
      </c>
      <c r="G130" s="14" t="s">
        <v>18</v>
      </c>
      <c r="H130" s="14" t="s">
        <v>18</v>
      </c>
    </row>
    <row r="131" spans="1:8">
      <c r="A131" s="8">
        <v>525</v>
      </c>
      <c r="B131" s="3" t="s">
        <v>77</v>
      </c>
      <c r="C131" s="9">
        <f t="shared" ref="C131:H131" si="6">$E$107*C66</f>
        <v>0</v>
      </c>
      <c r="D131" s="9">
        <f t="shared" si="6"/>
        <v>0</v>
      </c>
      <c r="E131" s="9">
        <f t="shared" si="6"/>
        <v>0</v>
      </c>
      <c r="F131" s="9">
        <f t="shared" si="6"/>
        <v>0</v>
      </c>
      <c r="G131" s="9">
        <f t="shared" si="6"/>
        <v>0</v>
      </c>
      <c r="H131" s="9">
        <f t="shared" si="6"/>
        <v>0</v>
      </c>
    </row>
    <row r="132" spans="1:8">
      <c r="B132" s="3" t="s">
        <v>78</v>
      </c>
      <c r="C132" s="13">
        <v>0</v>
      </c>
      <c r="D132" s="13">
        <v>0</v>
      </c>
      <c r="E132" s="13">
        <v>0</v>
      </c>
      <c r="F132" s="13">
        <v>0</v>
      </c>
      <c r="G132" s="13">
        <v>0</v>
      </c>
      <c r="H132" s="13">
        <v>0</v>
      </c>
    </row>
    <row r="133" spans="1:8">
      <c r="B133" s="3" t="s">
        <v>79</v>
      </c>
      <c r="C133" s="8">
        <f>IF(C132+D107&gt;C131+$H$107,C132+D107-C131,$H$107)</f>
        <v>9800</v>
      </c>
      <c r="D133" s="8">
        <f>IF(D132+C133&gt;D131+$H$107,D132+C133-D131,$H$107)</f>
        <v>9800</v>
      </c>
      <c r="E133" s="8">
        <f>IF(E132+D133&gt;E131+$H$107,E132+D133-E131,$H$107)</f>
        <v>9800</v>
      </c>
      <c r="F133" s="8">
        <f>IF(F132+E133&gt;F131+$H$107,F132+E133-F131,$H$107)</f>
        <v>9800</v>
      </c>
      <c r="G133" s="8">
        <f>IF(G132+F133&gt;G131+$H$107,G132+F133-G131,$H$107)</f>
        <v>9800</v>
      </c>
      <c r="H133" s="8">
        <f>IF(H132+G133&gt;H131+$H$107,H132+G133-H131,$H$107)</f>
        <v>9800</v>
      </c>
    </row>
    <row r="134" spans="1:8">
      <c r="B134" s="3" t="s">
        <v>80</v>
      </c>
      <c r="C134" s="9">
        <f>IF(C132+D107&gt;C131+$H$107,0,C131+$H$107-C132-D107)</f>
        <v>0</v>
      </c>
      <c r="D134" s="9">
        <f>IF(D132+C133&gt;D131+$H$107,0,D131+$H$107-D132-C133)</f>
        <v>0</v>
      </c>
      <c r="E134" s="9">
        <f>IF(E132+D133&gt;E131+$H$107,0,E131+$H$107-E132-D133)</f>
        <v>0</v>
      </c>
      <c r="F134" s="9">
        <f>IF(F132+E133&gt;F131+$H$107,0,F131+$H$107-F132-E133)</f>
        <v>0</v>
      </c>
      <c r="G134" s="9">
        <f>IF(G132+F133&gt;G131+$H$107,0,G131+$H$107-G132-F133)</f>
        <v>0</v>
      </c>
      <c r="H134" s="9">
        <f>IF(H132+G133&gt;H131+$H$107,0,H131+$H$107-H132-G133)</f>
        <v>0</v>
      </c>
    </row>
    <row r="135" spans="1:8">
      <c r="B135" s="3" t="s">
        <v>81</v>
      </c>
      <c r="C135" s="9">
        <f t="shared" ref="C135:H135" si="7">CHOOSE($F$107+1,C134,D134,E134,F134,G134,H134)</f>
        <v>0</v>
      </c>
      <c r="D135" s="9">
        <f t="shared" si="7"/>
        <v>0</v>
      </c>
      <c r="E135" s="9">
        <f t="shared" si="7"/>
        <v>0</v>
      </c>
      <c r="F135" s="9">
        <f t="shared" si="7"/>
        <v>0</v>
      </c>
      <c r="G135" s="9">
        <f t="shared" si="7"/>
        <v>0</v>
      </c>
      <c r="H135" s="9">
        <f t="shared" si="7"/>
        <v>0</v>
      </c>
    </row>
    <row r="136" spans="1:8">
      <c r="A136" s="7" t="s">
        <v>18</v>
      </c>
      <c r="B136" s="7" t="s">
        <v>18</v>
      </c>
      <c r="C136" s="14" t="s">
        <v>18</v>
      </c>
      <c r="D136" s="14" t="s">
        <v>18</v>
      </c>
      <c r="E136" s="14" t="s">
        <v>18</v>
      </c>
      <c r="F136" s="14" t="s">
        <v>18</v>
      </c>
      <c r="G136" s="14" t="s">
        <v>18</v>
      </c>
      <c r="H136" s="14" t="s">
        <v>18</v>
      </c>
    </row>
    <row r="137" spans="1:8">
      <c r="A137" s="8">
        <v>529</v>
      </c>
      <c r="B137" s="3" t="s">
        <v>77</v>
      </c>
      <c r="C137" s="9">
        <f t="shared" ref="C137:H137" si="8">$E$108*C66</f>
        <v>0</v>
      </c>
      <c r="D137" s="9">
        <f t="shared" si="8"/>
        <v>0</v>
      </c>
      <c r="E137" s="9">
        <f t="shared" si="8"/>
        <v>0</v>
      </c>
      <c r="F137" s="9">
        <f t="shared" si="8"/>
        <v>0</v>
      </c>
      <c r="G137" s="9">
        <f t="shared" si="8"/>
        <v>0</v>
      </c>
      <c r="H137" s="9">
        <f t="shared" si="8"/>
        <v>0</v>
      </c>
    </row>
    <row r="138" spans="1:8">
      <c r="B138" s="3" t="s">
        <v>78</v>
      </c>
      <c r="C138" s="13">
        <v>0</v>
      </c>
      <c r="D138" s="13">
        <v>0</v>
      </c>
      <c r="E138" s="13">
        <v>0</v>
      </c>
      <c r="F138" s="13">
        <v>0</v>
      </c>
      <c r="G138" s="13">
        <v>0</v>
      </c>
      <c r="H138" s="13">
        <v>0</v>
      </c>
    </row>
    <row r="139" spans="1:8">
      <c r="B139" s="3" t="s">
        <v>82</v>
      </c>
      <c r="C139" s="8">
        <f>IF(C138+D108&gt;C137+$H$108,C138+D108-C137,$H$108)</f>
        <v>4300</v>
      </c>
      <c r="D139" s="8">
        <f>IF(D138+C139&gt;D137+$H$108,D138+C139-D137,$H$108)</f>
        <v>4300</v>
      </c>
      <c r="E139" s="8">
        <f>IF(E138+D139&gt;E137+$H$108,E138+D139-E137,$H$108)</f>
        <v>4300</v>
      </c>
      <c r="F139" s="8">
        <f>IF(F138+E139&gt;F137+$H$108,F138+E139-F137,$H$108)</f>
        <v>4300</v>
      </c>
      <c r="G139" s="8">
        <f>IF(G138+F139&gt;G137+$H$108,G138+F139-G137,$H$108)</f>
        <v>4300</v>
      </c>
      <c r="H139" s="8">
        <f>IF(H138+G139&gt;H137+$H$108,H138+G139-H137,$H$108)</f>
        <v>4300</v>
      </c>
    </row>
    <row r="140" spans="1:8">
      <c r="B140" s="3" t="s">
        <v>80</v>
      </c>
      <c r="C140" s="9">
        <f>IF(C138+D108&gt;C137+$H$108,0,C137+$H$108-C138-D108)</f>
        <v>0</v>
      </c>
      <c r="D140" s="9">
        <f>IF(D138+C139&gt;D137+$H$108,0,D137+$H$108-D138-C139)</f>
        <v>0</v>
      </c>
      <c r="E140" s="9">
        <f>IF(E138+D139&gt;E137+$H$108,0,E137+$H$108-E138-D139)</f>
        <v>0</v>
      </c>
      <c r="F140" s="9">
        <f>IF(F138+E139&gt;F137+$H$108,0,F137+$H$108-F138-E139)</f>
        <v>0</v>
      </c>
      <c r="G140" s="9">
        <f>IF(G138+F139&gt;G137+$H$108,0,G137+$H$108-G138-F139)</f>
        <v>0</v>
      </c>
      <c r="H140" s="9">
        <f>IF(H138+G139&gt;H137+$H$108,0,H137+$H$108-H138-G139)</f>
        <v>0</v>
      </c>
    </row>
    <row r="141" spans="1:8">
      <c r="B141" s="3" t="s">
        <v>81</v>
      </c>
      <c r="C141" s="9">
        <f t="shared" ref="C141:H141" si="9">CHOOSE($F$108+1,C140,D140,E140,F140,G140,H140)</f>
        <v>0</v>
      </c>
      <c r="D141" s="9">
        <f t="shared" si="9"/>
        <v>0</v>
      </c>
      <c r="E141" s="9">
        <f t="shared" si="9"/>
        <v>0</v>
      </c>
      <c r="F141" s="9">
        <f t="shared" si="9"/>
        <v>0</v>
      </c>
      <c r="G141" s="9">
        <f t="shared" si="9"/>
        <v>0</v>
      </c>
      <c r="H141" s="9">
        <f t="shared" si="9"/>
        <v>0</v>
      </c>
    </row>
    <row r="142" spans="1:8">
      <c r="A142" s="7" t="s">
        <v>18</v>
      </c>
      <c r="B142" s="7" t="s">
        <v>18</v>
      </c>
      <c r="C142" s="14" t="s">
        <v>18</v>
      </c>
      <c r="D142" s="14" t="s">
        <v>18</v>
      </c>
      <c r="E142" s="14" t="s">
        <v>18</v>
      </c>
      <c r="F142" s="14" t="s">
        <v>18</v>
      </c>
      <c r="G142" s="14" t="s">
        <v>18</v>
      </c>
      <c r="H142" s="14" t="s">
        <v>18</v>
      </c>
    </row>
    <row r="143" spans="1:8">
      <c r="A143" s="8">
        <v>531</v>
      </c>
      <c r="B143" s="3" t="s">
        <v>77</v>
      </c>
      <c r="C143" s="9">
        <f t="shared" ref="C143:H143" si="10">$E$109*C66</f>
        <v>0</v>
      </c>
      <c r="D143" s="9">
        <f t="shared" si="10"/>
        <v>0</v>
      </c>
      <c r="E143" s="9">
        <f t="shared" si="10"/>
        <v>0</v>
      </c>
      <c r="F143" s="9">
        <f t="shared" si="10"/>
        <v>0</v>
      </c>
      <c r="G143" s="9">
        <f t="shared" si="10"/>
        <v>0</v>
      </c>
      <c r="H143" s="9">
        <f t="shared" si="10"/>
        <v>0</v>
      </c>
    </row>
    <row r="144" spans="1:8">
      <c r="B144" s="3" t="s">
        <v>78</v>
      </c>
      <c r="C144" s="13">
        <v>0</v>
      </c>
      <c r="D144" s="13">
        <v>0</v>
      </c>
      <c r="E144" s="13">
        <v>0</v>
      </c>
      <c r="F144" s="13">
        <v>0</v>
      </c>
      <c r="G144" s="13">
        <v>0</v>
      </c>
      <c r="H144" s="13">
        <v>0</v>
      </c>
    </row>
    <row r="145" spans="1:8">
      <c r="B145" s="3" t="s">
        <v>79</v>
      </c>
      <c r="C145" s="8">
        <f>IF(C144+D109&gt;C143+$H$109,C144+D109-C143,$H$109)</f>
        <v>2620</v>
      </c>
      <c r="D145" s="8">
        <f>IF(D144+C145&gt;D143+$H$109,D144+C145-D143,$H$109)</f>
        <v>2620</v>
      </c>
      <c r="E145" s="8">
        <f>IF(E144+D145&gt;E143+$H$109,E144+D145-E143,$H$109)</f>
        <v>2620</v>
      </c>
      <c r="F145" s="8">
        <f>IF(F144+E145&gt;F143+$H$109,F144+E145-F143,$H$109)</f>
        <v>2620</v>
      </c>
      <c r="G145" s="8">
        <f>IF(G144+F145&gt;G143+$H$109,G144+F145-G143,$H$109)</f>
        <v>2620</v>
      </c>
      <c r="H145" s="8">
        <f>IF(H144+G145&gt;H143+$H$109,H144+G145-H143,$H$109)</f>
        <v>2620</v>
      </c>
    </row>
    <row r="146" spans="1:8">
      <c r="B146" s="3" t="s">
        <v>80</v>
      </c>
      <c r="C146" s="9">
        <f>IF(C144+D109&gt;C143+$H$109,0,C143+$H$109-C144-D109)</f>
        <v>0</v>
      </c>
      <c r="D146" s="9">
        <f>IF(D144+C145&gt;D143+$H$109,0,D143+$H$109-D144-C145)</f>
        <v>0</v>
      </c>
      <c r="E146" s="9">
        <f>IF(E144+D145&gt;E143+$H$109,0,E143+$H$109-E144-D145)</f>
        <v>0</v>
      </c>
      <c r="F146" s="9">
        <f>IF(F144+E145&gt;F143+$H$109,0,F143+$H$109-F144-E145)</f>
        <v>0</v>
      </c>
      <c r="G146" s="9">
        <f>IF(G144+F145&gt;G143+$H$109,0,G143+$H$109-G144-F145)</f>
        <v>0</v>
      </c>
      <c r="H146" s="9">
        <f>IF(H144+G145&gt;H143+$H$109,0,H143+$H$109-H144-G145)</f>
        <v>0</v>
      </c>
    </row>
    <row r="147" spans="1:8">
      <c r="B147" s="3" t="s">
        <v>81</v>
      </c>
      <c r="C147" s="9">
        <f t="shared" ref="C147:H147" si="11">CHOOSE($F$109+1,C146,D146,E146,F146,G146,H146)</f>
        <v>0</v>
      </c>
      <c r="D147" s="9">
        <f t="shared" si="11"/>
        <v>0</v>
      </c>
      <c r="E147" s="9">
        <f t="shared" si="11"/>
        <v>0</v>
      </c>
      <c r="F147" s="9">
        <f t="shared" si="11"/>
        <v>0</v>
      </c>
      <c r="G147" s="9">
        <f t="shared" si="11"/>
        <v>0</v>
      </c>
      <c r="H147" s="9">
        <f t="shared" si="11"/>
        <v>0</v>
      </c>
    </row>
    <row r="148" spans="1:8">
      <c r="A148" s="7" t="s">
        <v>18</v>
      </c>
      <c r="B148" s="7" t="s">
        <v>18</v>
      </c>
      <c r="C148" s="14" t="s">
        <v>18</v>
      </c>
      <c r="D148" s="14" t="s">
        <v>18</v>
      </c>
      <c r="E148" s="14" t="s">
        <v>18</v>
      </c>
      <c r="F148" s="14" t="s">
        <v>18</v>
      </c>
      <c r="G148" s="14" t="s">
        <v>18</v>
      </c>
      <c r="H148" s="14" t="s">
        <v>18</v>
      </c>
    </row>
    <row r="149" spans="1:8">
      <c r="A149" s="8">
        <v>615</v>
      </c>
      <c r="B149" s="3" t="s">
        <v>77</v>
      </c>
      <c r="C149" s="9">
        <f t="shared" ref="C149:H149" si="12">$E$110*C67</f>
        <v>0</v>
      </c>
      <c r="D149" s="9">
        <f t="shared" si="12"/>
        <v>0</v>
      </c>
      <c r="E149" s="9">
        <f t="shared" si="12"/>
        <v>0</v>
      </c>
      <c r="F149" s="9">
        <f t="shared" si="12"/>
        <v>0</v>
      </c>
      <c r="G149" s="9">
        <f t="shared" si="12"/>
        <v>0</v>
      </c>
      <c r="H149" s="9">
        <f t="shared" si="12"/>
        <v>0</v>
      </c>
    </row>
    <row r="150" spans="1:8">
      <c r="B150" s="3" t="s">
        <v>78</v>
      </c>
      <c r="C150" s="13">
        <v>0</v>
      </c>
      <c r="D150" s="13">
        <v>0</v>
      </c>
      <c r="E150" s="13">
        <v>0</v>
      </c>
      <c r="F150" s="13">
        <v>0</v>
      </c>
      <c r="G150" s="13">
        <v>0</v>
      </c>
      <c r="H150" s="13">
        <v>0</v>
      </c>
    </row>
    <row r="151" spans="1:8">
      <c r="B151" s="3" t="s">
        <v>79</v>
      </c>
      <c r="C151" s="8">
        <f>IF(C150+D110&gt;C149+$H$110,C150+D110-C149,$H$110)</f>
        <v>1200</v>
      </c>
      <c r="D151" s="8">
        <f>IF(D150+C151&gt;D149+$H$110,D150+C151-D149,$H$110)</f>
        <v>1200</v>
      </c>
      <c r="E151" s="8">
        <f>IF(E150+D151&gt;E149+$H$110,E150+D151-E149,$H$110)</f>
        <v>1200</v>
      </c>
      <c r="F151" s="8">
        <f>IF(F150+E151&gt;F149+$H$110,F150+E151-F149,$H$110)</f>
        <v>1200</v>
      </c>
      <c r="G151" s="8">
        <f>IF(G150+F151&gt;G149+$H$110,G150+F151-G149,$H$110)</f>
        <v>1200</v>
      </c>
      <c r="H151" s="8">
        <f>IF(H150+G151&gt;H149+$H$110,H150+G151-H149,$H$110)</f>
        <v>1200</v>
      </c>
    </row>
    <row r="152" spans="1:8">
      <c r="B152" s="3" t="s">
        <v>80</v>
      </c>
      <c r="C152" s="9">
        <f>IF(C150+D110&gt;C149+$H$110,0,C149+$H$110-C150-D110)</f>
        <v>0</v>
      </c>
      <c r="D152" s="9">
        <f>IF(D150+C151&gt;D149+$H$110,0,D149+$H$110-D150-C151)</f>
        <v>0</v>
      </c>
      <c r="E152" s="9">
        <f>IF(E150+D151&gt;E149+$H$110,0,E149+$H$110-E150-D151)</f>
        <v>0</v>
      </c>
      <c r="F152" s="9">
        <f>IF(F150+E151&gt;F149+$H$110,0,F149+$H$110-F150-E151)</f>
        <v>0</v>
      </c>
      <c r="G152" s="9">
        <f>IF(G150+F151&gt;G149+$H$110,0,G149+$H$110-G150-F151)</f>
        <v>0</v>
      </c>
      <c r="H152" s="9">
        <f>IF(H150+G151&gt;H149+$H$110,0,H149+$H$110-H150-G151)</f>
        <v>0</v>
      </c>
    </row>
    <row r="153" spans="1:8">
      <c r="B153" s="3" t="s">
        <v>81</v>
      </c>
      <c r="C153" s="9">
        <f t="shared" ref="C153:H153" si="13">CHOOSE($F$110+1,C152,D152,E152,F152,G152,H152)</f>
        <v>0</v>
      </c>
      <c r="D153" s="9">
        <f t="shared" si="13"/>
        <v>0</v>
      </c>
      <c r="E153" s="9">
        <f t="shared" si="13"/>
        <v>0</v>
      </c>
      <c r="F153" s="9">
        <f t="shared" si="13"/>
        <v>0</v>
      </c>
      <c r="G153" s="9">
        <f t="shared" si="13"/>
        <v>0</v>
      </c>
      <c r="H153" s="9">
        <f t="shared" si="13"/>
        <v>0</v>
      </c>
    </row>
    <row r="154" spans="1:8">
      <c r="A154" s="7" t="s">
        <v>18</v>
      </c>
      <c r="B154" s="7" t="s">
        <v>18</v>
      </c>
      <c r="C154" s="14" t="s">
        <v>18</v>
      </c>
      <c r="D154" s="14" t="s">
        <v>18</v>
      </c>
      <c r="E154" s="14" t="s">
        <v>18</v>
      </c>
      <c r="F154" s="14" t="s">
        <v>18</v>
      </c>
      <c r="G154" s="14" t="s">
        <v>18</v>
      </c>
      <c r="H154" s="14" t="s">
        <v>18</v>
      </c>
    </row>
    <row r="155" spans="1:8">
      <c r="A155" s="8">
        <v>617</v>
      </c>
      <c r="B155" s="3" t="s">
        <v>77</v>
      </c>
      <c r="C155" s="9">
        <f t="shared" ref="C155:H155" si="14">$E$111*C67</f>
        <v>0</v>
      </c>
      <c r="D155" s="9">
        <f t="shared" si="14"/>
        <v>0</v>
      </c>
      <c r="E155" s="9">
        <f t="shared" si="14"/>
        <v>0</v>
      </c>
      <c r="F155" s="9">
        <f t="shared" si="14"/>
        <v>0</v>
      </c>
      <c r="G155" s="9">
        <f t="shared" si="14"/>
        <v>0</v>
      </c>
      <c r="H155" s="9">
        <f t="shared" si="14"/>
        <v>0</v>
      </c>
    </row>
    <row r="156" spans="1:8">
      <c r="B156" s="3" t="s">
        <v>78</v>
      </c>
      <c r="C156" s="13">
        <v>0</v>
      </c>
      <c r="D156" s="13">
        <v>0</v>
      </c>
      <c r="E156" s="13">
        <v>0</v>
      </c>
      <c r="F156" s="13">
        <v>0</v>
      </c>
      <c r="G156" s="13">
        <v>0</v>
      </c>
      <c r="H156" s="13">
        <v>0</v>
      </c>
    </row>
    <row r="157" spans="1:8">
      <c r="B157" s="3" t="s">
        <v>82</v>
      </c>
      <c r="C157" s="8">
        <f>IF(C156+D111&gt;C155+$H$111,C156+D111-C155,$H$111)</f>
        <v>9900</v>
      </c>
      <c r="D157" s="8">
        <f>IF(D156+C157&gt;D155+$H$111,D156+C157-D155,$H$111)</f>
        <v>9900</v>
      </c>
      <c r="E157" s="8">
        <f>IF(E156+D157&gt;E155+$H$111,E156+D157-E155,$H$111)</f>
        <v>9900</v>
      </c>
      <c r="F157" s="8">
        <f>IF(F156+E157&gt;F155+$H$111,F156+E157-F155,$H$111)</f>
        <v>9900</v>
      </c>
      <c r="G157" s="8">
        <f>IF(G156+F157&gt;G155+$H$111,G156+F157-G155,$H$111)</f>
        <v>9900</v>
      </c>
      <c r="H157" s="8">
        <f>IF(H156+G157&gt;H155+$H$111,H156+G157-H155,$H$111)</f>
        <v>9900</v>
      </c>
    </row>
    <row r="158" spans="1:8">
      <c r="B158" s="3" t="s">
        <v>80</v>
      </c>
      <c r="C158" s="9">
        <f>IF(C156+D111&gt;C155+$H$111,0,C155+$H$111-C156-D111)</f>
        <v>0</v>
      </c>
      <c r="D158" s="9">
        <f>IF(D156+C157&gt;D155+$H$111,0,D155+$H$111-D156-C157)</f>
        <v>0</v>
      </c>
      <c r="E158" s="9">
        <f>IF(E156+D157&gt;E155+$H$111,0,E155+$H$111-E156-D157)</f>
        <v>0</v>
      </c>
      <c r="F158" s="9">
        <f>IF(F156+E157&gt;F155+$H$111,0,F155+$H$111-F156-E157)</f>
        <v>0</v>
      </c>
      <c r="G158" s="9">
        <f>IF(G156+F157&gt;G155+$H$111,0,G155+$H$111-G156-F157)</f>
        <v>0</v>
      </c>
      <c r="H158" s="9">
        <f>IF(H156+G157&gt;H155+$H$111,0,H155+$H$111-H156-G157)</f>
        <v>0</v>
      </c>
    </row>
    <row r="159" spans="1:8">
      <c r="B159" s="3" t="s">
        <v>81</v>
      </c>
      <c r="C159" s="9">
        <f t="shared" ref="C159:H159" si="15">CHOOSE($F$111+1,C158,D158,E158,F158,G158,H158)</f>
        <v>0</v>
      </c>
      <c r="D159" s="9">
        <f t="shared" si="15"/>
        <v>0</v>
      </c>
      <c r="E159" s="9">
        <f t="shared" si="15"/>
        <v>0</v>
      </c>
      <c r="F159" s="9">
        <f t="shared" si="15"/>
        <v>0</v>
      </c>
      <c r="G159" s="9">
        <f t="shared" si="15"/>
        <v>0</v>
      </c>
      <c r="H159" s="9">
        <f t="shared" si="15"/>
        <v>0</v>
      </c>
    </row>
    <row r="160" spans="1:8">
      <c r="A160" s="7" t="s">
        <v>18</v>
      </c>
      <c r="B160" s="7" t="s">
        <v>18</v>
      </c>
      <c r="C160" s="14" t="s">
        <v>18</v>
      </c>
      <c r="D160" s="14" t="s">
        <v>18</v>
      </c>
      <c r="E160" s="14" t="s">
        <v>18</v>
      </c>
      <c r="F160" s="14" t="s">
        <v>18</v>
      </c>
      <c r="G160" s="14" t="s">
        <v>18</v>
      </c>
      <c r="H160" s="14" t="s">
        <v>18</v>
      </c>
    </row>
    <row r="161" spans="1:8">
      <c r="A161" s="8">
        <v>619</v>
      </c>
      <c r="B161" s="3" t="s">
        <v>77</v>
      </c>
      <c r="C161" s="9">
        <f t="shared" ref="C161:H161" si="16">$E$112*C67</f>
        <v>0</v>
      </c>
      <c r="D161" s="9">
        <f t="shared" si="16"/>
        <v>0</v>
      </c>
      <c r="E161" s="9">
        <f t="shared" si="16"/>
        <v>0</v>
      </c>
      <c r="F161" s="9">
        <f t="shared" si="16"/>
        <v>0</v>
      </c>
      <c r="G161" s="9">
        <f t="shared" si="16"/>
        <v>0</v>
      </c>
      <c r="H161" s="9">
        <f t="shared" si="16"/>
        <v>0</v>
      </c>
    </row>
    <row r="162" spans="1:8">
      <c r="B162" s="3" t="s">
        <v>78</v>
      </c>
      <c r="C162" s="13">
        <v>0</v>
      </c>
      <c r="D162" s="13">
        <v>0</v>
      </c>
      <c r="E162" s="13">
        <v>0</v>
      </c>
      <c r="F162" s="13">
        <v>0</v>
      </c>
      <c r="G162" s="13">
        <v>0</v>
      </c>
      <c r="H162" s="13">
        <v>0</v>
      </c>
    </row>
    <row r="163" spans="1:8">
      <c r="B163" s="3" t="s">
        <v>79</v>
      </c>
      <c r="C163" s="8">
        <f>IF(C162+D112&gt;C161+$H$112,C162+D112-C161,$H$112)</f>
        <v>2500</v>
      </c>
      <c r="D163" s="8">
        <f>IF(D162+C163&gt;D161+$H$112,D162+C163-D161,$H$112)</f>
        <v>2500</v>
      </c>
      <c r="E163" s="8">
        <f>IF(E162+D163&gt;E161+$H$112,E162+D163-E161,$H$112)</f>
        <v>2500</v>
      </c>
      <c r="F163" s="8">
        <f>IF(F162+E163&gt;F161+$H$112,F162+E163-F161,$H$112)</f>
        <v>2500</v>
      </c>
      <c r="G163" s="8">
        <f>IF(G162+F163&gt;G161+$H$112,G162+F163-G161,$H$112)</f>
        <v>2500</v>
      </c>
      <c r="H163" s="8">
        <f>IF(H162+G163&gt;H161+$H$112,H162+G163-H161,$H$112)</f>
        <v>2500</v>
      </c>
    </row>
    <row r="164" spans="1:8">
      <c r="B164" s="3" t="s">
        <v>80</v>
      </c>
      <c r="C164" s="9">
        <f>IF(C162+D112&gt;C161+$H$112,0,C161+$H$112-C162-D112)</f>
        <v>0</v>
      </c>
      <c r="D164" s="9">
        <f>IF(D162+C163&gt;D161+$H$112,0,D161+$H$112-D162-C163)</f>
        <v>0</v>
      </c>
      <c r="E164" s="9">
        <f>IF(E162+D163&gt;E161+$H$112,0,E161+$H$112-E162-D163)</f>
        <v>0</v>
      </c>
      <c r="F164" s="9">
        <f>IF(F162+E163&gt;F161+$H$112,0,F161+$H$112-F162-E163)</f>
        <v>0</v>
      </c>
      <c r="G164" s="9">
        <f>IF(G162+F163&gt;G161+$H$112,0,G161+$H$112-G162-F163)</f>
        <v>0</v>
      </c>
      <c r="H164" s="9">
        <f>IF(H162+G163&gt;H161+$H$112,0,H161+$H$112-H162-G163)</f>
        <v>0</v>
      </c>
    </row>
    <row r="165" spans="1:8">
      <c r="B165" s="3" t="s">
        <v>81</v>
      </c>
      <c r="C165" s="9">
        <f t="shared" ref="C165:H165" si="17">CHOOSE($F$112+1,C164,D164,E164,F164,G164,H164)</f>
        <v>0</v>
      </c>
      <c r="D165" s="9">
        <f t="shared" si="17"/>
        <v>0</v>
      </c>
      <c r="E165" s="9">
        <f t="shared" si="17"/>
        <v>0</v>
      </c>
      <c r="F165" s="9">
        <f t="shared" si="17"/>
        <v>0</v>
      </c>
      <c r="G165" s="9">
        <f t="shared" si="17"/>
        <v>0</v>
      </c>
      <c r="H165" s="9">
        <f t="shared" si="17"/>
        <v>0</v>
      </c>
    </row>
    <row r="166" spans="1:8">
      <c r="A166" s="7" t="s">
        <v>18</v>
      </c>
      <c r="B166" s="7" t="s">
        <v>18</v>
      </c>
      <c r="C166" s="14" t="s">
        <v>18</v>
      </c>
      <c r="D166" s="14" t="s">
        <v>18</v>
      </c>
      <c r="E166" s="14" t="s">
        <v>18</v>
      </c>
      <c r="F166" s="14" t="s">
        <v>18</v>
      </c>
      <c r="G166" s="14" t="s">
        <v>18</v>
      </c>
      <c r="H166" s="14" t="s">
        <v>18</v>
      </c>
    </row>
    <row r="167" spans="1:8">
      <c r="A167" s="8">
        <v>621</v>
      </c>
      <c r="B167" s="3" t="s">
        <v>77</v>
      </c>
      <c r="C167" s="9">
        <f t="shared" ref="C167:H167" si="18">$E$113*C67</f>
        <v>0</v>
      </c>
      <c r="D167" s="9">
        <f t="shared" si="18"/>
        <v>0</v>
      </c>
      <c r="E167" s="9">
        <f t="shared" si="18"/>
        <v>0</v>
      </c>
      <c r="F167" s="9">
        <f t="shared" si="18"/>
        <v>0</v>
      </c>
      <c r="G167" s="9">
        <f t="shared" si="18"/>
        <v>0</v>
      </c>
      <c r="H167" s="9">
        <f t="shared" si="18"/>
        <v>0</v>
      </c>
    </row>
    <row r="168" spans="1:8">
      <c r="B168" s="3" t="s">
        <v>78</v>
      </c>
      <c r="C168" s="13">
        <v>0</v>
      </c>
      <c r="D168" s="13">
        <v>0</v>
      </c>
      <c r="E168" s="13">
        <v>0</v>
      </c>
      <c r="F168" s="13">
        <v>0</v>
      </c>
      <c r="G168" s="13">
        <v>0</v>
      </c>
      <c r="H168" s="13">
        <v>0</v>
      </c>
    </row>
    <row r="169" spans="1:8">
      <c r="B169" s="3" t="s">
        <v>82</v>
      </c>
      <c r="C169" s="8">
        <f>IF(C168+D113&gt;C167+$H$113,C168+D113-C167,$H$113)</f>
        <v>4600</v>
      </c>
      <c r="D169" s="8">
        <f>IF(D168+C169&gt;D167+$H$113,D168+C169-D167,$H$113)</f>
        <v>4600</v>
      </c>
      <c r="E169" s="8">
        <f>IF(E168+D169&gt;E167+$H$113,E168+D169-E167,$H$113)</f>
        <v>4600</v>
      </c>
      <c r="F169" s="8">
        <f>IF(F168+E169&gt;F167+$H$113,F168+E169-F167,$H$113)</f>
        <v>4600</v>
      </c>
      <c r="G169" s="8">
        <f>IF(G168+F169&gt;G167+$H$113,G168+F169-G167,$H$113)</f>
        <v>4600</v>
      </c>
      <c r="H169" s="8">
        <f>IF(H168+G169&gt;H167+$H$113,H168+G169-H167,$H$113)</f>
        <v>4600</v>
      </c>
    </row>
    <row r="170" spans="1:8">
      <c r="B170" s="3" t="s">
        <v>80</v>
      </c>
      <c r="C170" s="9">
        <f>IF(C168+D113&gt;C167+$H$113,0,C167+$H$113-C168-D113)</f>
        <v>0</v>
      </c>
      <c r="D170" s="9">
        <f>IF(D168+C169&gt;D167+$H$113,0,D167+$H$113-D168-C169)</f>
        <v>0</v>
      </c>
      <c r="E170" s="9">
        <f>IF(E168+D169&gt;E167+$H$113,0,E167+$H$113-E168-D169)</f>
        <v>0</v>
      </c>
      <c r="F170" s="9">
        <f>IF(F168+E169&gt;F167+$H$113,0,F167+$H$113-F168-E169)</f>
        <v>0</v>
      </c>
      <c r="G170" s="9">
        <f>IF(G168+F169&gt;G167+$H$113,0,G167+$H$113-G168-F169)</f>
        <v>0</v>
      </c>
      <c r="H170" s="9">
        <f>IF(H168+G169&gt;H167+$H$113,0,H167+$H$113-H168-G169)</f>
        <v>0</v>
      </c>
    </row>
    <row r="171" spans="1:8">
      <c r="B171" s="3" t="s">
        <v>81</v>
      </c>
      <c r="C171" s="9">
        <f t="shared" ref="C171:H171" si="19">CHOOSE($F$113+1,C170,D170,E170,F170,G170,H170)</f>
        <v>0</v>
      </c>
      <c r="D171" s="9">
        <f t="shared" si="19"/>
        <v>0</v>
      </c>
      <c r="E171" s="9">
        <f t="shared" si="19"/>
        <v>0</v>
      </c>
      <c r="F171" s="9">
        <f t="shared" si="19"/>
        <v>0</v>
      </c>
      <c r="G171" s="9">
        <f t="shared" si="19"/>
        <v>0</v>
      </c>
      <c r="H171" s="9">
        <f t="shared" si="19"/>
        <v>0</v>
      </c>
    </row>
    <row r="172" spans="1:8">
      <c r="A172" s="7" t="s">
        <v>18</v>
      </c>
      <c r="B172" s="7" t="s">
        <v>18</v>
      </c>
      <c r="C172" s="14" t="s">
        <v>18</v>
      </c>
      <c r="D172" s="14" t="s">
        <v>18</v>
      </c>
      <c r="E172" s="14" t="s">
        <v>18</v>
      </c>
      <c r="F172" s="14" t="s">
        <v>18</v>
      </c>
      <c r="G172" s="14" t="s">
        <v>18</v>
      </c>
      <c r="H172" s="14" t="s">
        <v>18</v>
      </c>
    </row>
    <row r="173" spans="1:8">
      <c r="A173" s="8">
        <v>730</v>
      </c>
      <c r="B173" s="3" t="s">
        <v>77</v>
      </c>
      <c r="C173" s="15">
        <f t="shared" ref="C173:H173" si="20">$E$114*C68</f>
        <v>0</v>
      </c>
      <c r="D173" s="15">
        <f t="shared" si="20"/>
        <v>0</v>
      </c>
      <c r="E173" s="15">
        <f t="shared" si="20"/>
        <v>0</v>
      </c>
      <c r="F173" s="15">
        <f t="shared" si="20"/>
        <v>0</v>
      </c>
      <c r="G173" s="15">
        <f t="shared" si="20"/>
        <v>0</v>
      </c>
      <c r="H173" s="15">
        <f t="shared" si="20"/>
        <v>0</v>
      </c>
    </row>
    <row r="174" spans="1:8">
      <c r="B174" s="3" t="s">
        <v>78</v>
      </c>
      <c r="C174" s="13">
        <v>0</v>
      </c>
      <c r="D174" s="13">
        <v>0</v>
      </c>
      <c r="E174" s="13">
        <v>0</v>
      </c>
      <c r="F174" s="13">
        <v>0</v>
      </c>
      <c r="G174" s="13">
        <v>0</v>
      </c>
      <c r="H174" s="13">
        <v>0</v>
      </c>
    </row>
    <row r="175" spans="1:8">
      <c r="B175" s="3" t="s">
        <v>82</v>
      </c>
      <c r="C175" s="8">
        <f>IF(C174+D114&gt;C173+$H$114,C174+D114-C173,$H$114)</f>
        <v>1600</v>
      </c>
      <c r="D175" s="8">
        <f>IF(D174+C175&gt;D173+$H$114,D174+C175-D173,$H$114)</f>
        <v>1600</v>
      </c>
      <c r="E175" s="8">
        <f>IF(E174+D175&gt;E173+$H$114,E174+D175-E173,$H$114)</f>
        <v>1600</v>
      </c>
      <c r="F175" s="8">
        <f>IF(F174+E175&gt;F173+$H$114,F174+E175-F173,$H$114)</f>
        <v>1600</v>
      </c>
      <c r="G175" s="8">
        <f>IF(G174+F175&gt;G173+$H$114,G174+F175-G173,$H$114)</f>
        <v>1600</v>
      </c>
      <c r="H175" s="8">
        <f>IF(H174+G175&gt;H173+$H$114,H174+G175-H173,$H$114)</f>
        <v>1600</v>
      </c>
    </row>
    <row r="176" spans="1:8">
      <c r="B176" s="3" t="s">
        <v>80</v>
      </c>
      <c r="C176" s="9">
        <f>IF(C174+D114&gt;C173+$H$114,0,C173+$H$114-C174-D114)</f>
        <v>0</v>
      </c>
      <c r="D176" s="9">
        <f>IF(D174+C175&gt;D173+$H$114,0,D173+$H$114-D174-C175)</f>
        <v>0</v>
      </c>
      <c r="E176" s="9">
        <f>IF(E174+D175&gt;E173+$H$114,0,E173+$H$114-E174-D175)</f>
        <v>0</v>
      </c>
      <c r="F176" s="9">
        <f>IF(F174+E175&gt;F173+$H$114,0,F173+$H$114-F174-E175)</f>
        <v>0</v>
      </c>
      <c r="G176" s="9">
        <f>IF(G174+F175&gt;G173+$H$114,0,G173+$H$114-G174-F175)</f>
        <v>0</v>
      </c>
      <c r="H176" s="9">
        <f>IF(H174+G175&gt;H173+$H$114,0,H173+$H$114-H174-G175)</f>
        <v>0</v>
      </c>
    </row>
    <row r="177" spans="1:8">
      <c r="B177" s="3" t="s">
        <v>81</v>
      </c>
      <c r="C177" s="9">
        <f t="shared" ref="C177:H177" si="21">CHOOSE($F$114+1,C176,D176,E176,F176,G176,H176)</f>
        <v>0</v>
      </c>
      <c r="D177" s="9">
        <f t="shared" si="21"/>
        <v>0</v>
      </c>
      <c r="E177" s="9">
        <f t="shared" si="21"/>
        <v>0</v>
      </c>
      <c r="F177" s="9">
        <f t="shared" si="21"/>
        <v>0</v>
      </c>
      <c r="G177" s="9">
        <f t="shared" si="21"/>
        <v>0</v>
      </c>
      <c r="H177" s="9">
        <f t="shared" si="21"/>
        <v>0</v>
      </c>
    </row>
    <row r="178" spans="1:8">
      <c r="A178" s="7" t="s">
        <v>18</v>
      </c>
      <c r="B178" s="7" t="s">
        <v>18</v>
      </c>
      <c r="C178" s="14" t="s">
        <v>18</v>
      </c>
      <c r="D178" s="14" t="s">
        <v>18</v>
      </c>
      <c r="E178" s="14" t="s">
        <v>18</v>
      </c>
      <c r="F178" s="14" t="s">
        <v>18</v>
      </c>
      <c r="G178" s="14" t="s">
        <v>18</v>
      </c>
      <c r="H178" s="14" t="s">
        <v>18</v>
      </c>
    </row>
    <row r="179" spans="1:8">
      <c r="A179" s="8">
        <v>732</v>
      </c>
      <c r="B179" s="3" t="s">
        <v>77</v>
      </c>
      <c r="C179" s="15">
        <f t="shared" ref="C179:H179" si="22">$E$115*C68</f>
        <v>0</v>
      </c>
      <c r="D179" s="15">
        <f t="shared" si="22"/>
        <v>0</v>
      </c>
      <c r="E179" s="15">
        <f t="shared" si="22"/>
        <v>0</v>
      </c>
      <c r="F179" s="15">
        <f t="shared" si="22"/>
        <v>0</v>
      </c>
      <c r="G179" s="15">
        <f t="shared" si="22"/>
        <v>0</v>
      </c>
      <c r="H179" s="15">
        <f t="shared" si="22"/>
        <v>0</v>
      </c>
    </row>
    <row r="180" spans="1:8">
      <c r="B180" s="3" t="s">
        <v>78</v>
      </c>
      <c r="C180" s="13">
        <v>0</v>
      </c>
      <c r="D180" s="13">
        <v>0</v>
      </c>
      <c r="E180" s="13">
        <v>0</v>
      </c>
      <c r="F180" s="13">
        <v>0</v>
      </c>
      <c r="G180" s="13">
        <v>0</v>
      </c>
      <c r="H180" s="13">
        <v>0</v>
      </c>
    </row>
    <row r="181" spans="1:8">
      <c r="B181" s="3" t="s">
        <v>79</v>
      </c>
      <c r="C181" s="8">
        <f>IF(C180+D115&gt;C179+$H$115,C180+D115-C179,$H$115)</f>
        <v>3500</v>
      </c>
      <c r="D181" s="8">
        <f>IF(D180+C181&gt;D179+$H$115,D180+C181-D179,$H$115)</f>
        <v>3500</v>
      </c>
      <c r="E181" s="8">
        <f>IF(E180+D181&gt;E179+$H$115,E180+D181-E179,$H$115)</f>
        <v>3500</v>
      </c>
      <c r="F181" s="8">
        <f>IF(F180+E181&gt;F179+$H$115,F180+E181-F179,$H$115)</f>
        <v>3500</v>
      </c>
      <c r="G181" s="8">
        <f>IF(G180+F181&gt;G179+$H$115,G180+F181-G179,$H$115)</f>
        <v>3500</v>
      </c>
      <c r="H181" s="8">
        <f>IF(H180+G181&gt;H179+$H$115,H180+G181-H179,$H$115)</f>
        <v>3500</v>
      </c>
    </row>
    <row r="182" spans="1:8">
      <c r="B182" s="3" t="s">
        <v>80</v>
      </c>
      <c r="C182" s="9">
        <f>IF(C180+D115&gt;C179+$H$115,0,C179+$H$115-C180-D115)</f>
        <v>0</v>
      </c>
      <c r="D182" s="9">
        <f>IF(D180+C181&gt;D179+$H$115,0,D179+$H$115-D180-C181)</f>
        <v>0</v>
      </c>
      <c r="E182" s="9">
        <f>IF(E180+D181&gt;E179+$H$115,0,E179+$H$115-E180-D181)</f>
        <v>0</v>
      </c>
      <c r="F182" s="9">
        <f>IF(F180+E181&gt;F179+$H$115,0,F179+$H$115-F180-E181)</f>
        <v>0</v>
      </c>
      <c r="G182" s="9">
        <f>IF(G180+F181&gt;G179+$H$115,0,G179+$H$115-G180-F181)</f>
        <v>0</v>
      </c>
      <c r="H182" s="9">
        <f>IF(H180+G181&gt;H179+$H$115,0,H179+$H$115-H180-G181)</f>
        <v>0</v>
      </c>
    </row>
    <row r="183" spans="1:8">
      <c r="B183" s="3" t="s">
        <v>81</v>
      </c>
      <c r="C183" s="9">
        <f t="shared" ref="C183:H183" si="23">CHOOSE($F$115+1,C182,D182,E182,F182,G182,H182)</f>
        <v>0</v>
      </c>
      <c r="D183" s="9">
        <f t="shared" si="23"/>
        <v>0</v>
      </c>
      <c r="E183" s="9">
        <f t="shared" si="23"/>
        <v>0</v>
      </c>
      <c r="F183" s="9">
        <f t="shared" si="23"/>
        <v>0</v>
      </c>
      <c r="G183" s="9">
        <f t="shared" si="23"/>
        <v>0</v>
      </c>
      <c r="H183" s="9">
        <f t="shared" si="23"/>
        <v>0</v>
      </c>
    </row>
    <row r="184" spans="1:8">
      <c r="A184" s="7" t="s">
        <v>18</v>
      </c>
      <c r="B184" s="7" t="s">
        <v>18</v>
      </c>
      <c r="C184" s="14" t="s">
        <v>18</v>
      </c>
      <c r="D184" s="14" t="s">
        <v>18</v>
      </c>
      <c r="E184" s="14" t="s">
        <v>18</v>
      </c>
      <c r="F184" s="14" t="s">
        <v>18</v>
      </c>
      <c r="G184" s="14" t="s">
        <v>18</v>
      </c>
      <c r="H184" s="14" t="s">
        <v>18</v>
      </c>
    </row>
    <row r="185" spans="1:8">
      <c r="A185" s="8">
        <v>734</v>
      </c>
      <c r="B185" s="3" t="s">
        <v>77</v>
      </c>
      <c r="C185" s="15">
        <f t="shared" ref="C185:H185" si="24">$E$116*C68</f>
        <v>0</v>
      </c>
      <c r="D185" s="15">
        <f t="shared" si="24"/>
        <v>0</v>
      </c>
      <c r="E185" s="15">
        <f t="shared" si="24"/>
        <v>0</v>
      </c>
      <c r="F185" s="15">
        <f t="shared" si="24"/>
        <v>0</v>
      </c>
      <c r="G185" s="15">
        <f t="shared" si="24"/>
        <v>0</v>
      </c>
      <c r="H185" s="15">
        <f t="shared" si="24"/>
        <v>0</v>
      </c>
    </row>
    <row r="186" spans="1:8">
      <c r="B186" s="3" t="s">
        <v>78</v>
      </c>
      <c r="C186" s="13">
        <v>0</v>
      </c>
      <c r="D186" s="13">
        <v>0</v>
      </c>
      <c r="E186" s="13">
        <v>0</v>
      </c>
      <c r="F186" s="13">
        <v>0</v>
      </c>
      <c r="G186" s="13">
        <v>0</v>
      </c>
      <c r="H186" s="13">
        <v>0</v>
      </c>
    </row>
    <row r="187" spans="1:8">
      <c r="B187" s="3" t="s">
        <v>82</v>
      </c>
      <c r="C187" s="8">
        <f>IF(C186+D116&gt;C185+$H$116,C186+D116-C185,$H$116)</f>
        <v>4020</v>
      </c>
      <c r="D187" s="8">
        <f>IF(D186+C187&gt;D185+$H$116,D186+C187-D185,$H$116)</f>
        <v>4020</v>
      </c>
      <c r="E187" s="8">
        <f>IF(E186+D187&gt;E185+$H$116,E186+D187-E185,$H$116)</f>
        <v>4020</v>
      </c>
      <c r="F187" s="8">
        <f>IF(F186+E187&gt;F185+$H$116,F186+E187-F185,$H$116)</f>
        <v>4020</v>
      </c>
      <c r="G187" s="8">
        <f>IF(G186+F187&gt;G185+$H$116,G186+F187-G185,$H$116)</f>
        <v>4020</v>
      </c>
      <c r="H187" s="8">
        <f>IF(H186+G187&gt;H185+$H$116,H186+G187-H185,$H$116)</f>
        <v>4020</v>
      </c>
    </row>
    <row r="188" spans="1:8">
      <c r="B188" s="3" t="s">
        <v>80</v>
      </c>
      <c r="C188" s="9">
        <f>IF(C186+D116&gt;C185+$H$116,0,C185+$H$116-C186-D116)</f>
        <v>0</v>
      </c>
      <c r="D188" s="9">
        <f>IF(D186+C187&gt;D185+$H$116,0,D185+$H$116-D186-C187)</f>
        <v>0</v>
      </c>
      <c r="E188" s="9">
        <f>IF(E186+D187&gt;E185+$H$116,0,E185+$H$116-E186-D187)</f>
        <v>0</v>
      </c>
      <c r="F188" s="9">
        <f>IF(F186+E187&gt;F185+$H$116,0,F185+$H$116-F186-E187)</f>
        <v>0</v>
      </c>
      <c r="G188" s="9">
        <f>IF(G186+F187&gt;G185+$H$116,0,G185+$H$116-G186-F187)</f>
        <v>0</v>
      </c>
      <c r="H188" s="9">
        <f>IF(H186+G187&gt;H185+$H$116,0,H185+$H$116-H186-G187)</f>
        <v>0</v>
      </c>
    </row>
    <row r="189" spans="1:8">
      <c r="B189" s="3" t="s">
        <v>81</v>
      </c>
      <c r="C189" s="9">
        <f t="shared" ref="C189:H189" si="25">CHOOSE($F$116+1,C188,D188,E188,F188,G188,H188)</f>
        <v>0</v>
      </c>
      <c r="D189" s="9">
        <f t="shared" si="25"/>
        <v>0</v>
      </c>
      <c r="E189" s="9">
        <f t="shared" si="25"/>
        <v>0</v>
      </c>
      <c r="F189" s="9">
        <f t="shared" si="25"/>
        <v>0</v>
      </c>
      <c r="G189" s="9">
        <f t="shared" si="25"/>
        <v>0</v>
      </c>
      <c r="H189" s="9">
        <f t="shared" si="25"/>
        <v>0</v>
      </c>
    </row>
    <row r="190" spans="1:8">
      <c r="A190" s="7" t="s">
        <v>18</v>
      </c>
      <c r="B190" s="7" t="s">
        <v>18</v>
      </c>
      <c r="C190" s="7" t="s">
        <v>18</v>
      </c>
      <c r="D190" s="7" t="s">
        <v>18</v>
      </c>
      <c r="E190" s="7" t="s">
        <v>18</v>
      </c>
      <c r="F190" s="7" t="s">
        <v>18</v>
      </c>
      <c r="G190" s="7" t="s">
        <v>18</v>
      </c>
      <c r="H190" s="7" t="s">
        <v>18</v>
      </c>
    </row>
    <row r="191" spans="1:8">
      <c r="A191" s="8">
        <v>736</v>
      </c>
      <c r="B191" s="3" t="s">
        <v>77</v>
      </c>
      <c r="C191" s="15">
        <f t="shared" ref="C191:H191" si="26">$E$117*C68</f>
        <v>0</v>
      </c>
      <c r="D191" s="15">
        <f t="shared" si="26"/>
        <v>0</v>
      </c>
      <c r="E191" s="15">
        <f t="shared" si="26"/>
        <v>0</v>
      </c>
      <c r="F191" s="15">
        <f t="shared" si="26"/>
        <v>0</v>
      </c>
      <c r="G191" s="15">
        <f t="shared" si="26"/>
        <v>0</v>
      </c>
      <c r="H191" s="15">
        <f t="shared" si="26"/>
        <v>0</v>
      </c>
    </row>
    <row r="192" spans="1:8">
      <c r="B192" s="3" t="s">
        <v>78</v>
      </c>
      <c r="C192" s="13">
        <v>0</v>
      </c>
      <c r="D192" s="13">
        <v>0</v>
      </c>
      <c r="E192" s="13">
        <v>0</v>
      </c>
      <c r="F192" s="13">
        <v>0</v>
      </c>
      <c r="G192" s="13">
        <v>0</v>
      </c>
      <c r="H192" s="13">
        <v>0</v>
      </c>
    </row>
    <row r="193" spans="1:8">
      <c r="B193" s="3" t="s">
        <v>82</v>
      </c>
      <c r="C193" s="8">
        <f>IF(C192+D117&gt;C191+$H$117,C192+D117-C191,$H$117)</f>
        <v>2150</v>
      </c>
      <c r="D193" s="8">
        <f>IF(D192+C193&gt;D191+$H$117,D192+C193-D191,$H$117)</f>
        <v>2150</v>
      </c>
      <c r="E193" s="8">
        <f>IF(E192+D193&gt;E191+$H$117,E192+D193-E191,$H$117)</f>
        <v>2150</v>
      </c>
      <c r="F193" s="8">
        <f>IF(F192+E193&gt;F191+$H$117,F192+E193-F191,$H$117)</f>
        <v>2150</v>
      </c>
      <c r="G193" s="8">
        <f>IF(G192+F193&gt;G191+$H$117,G192+F193-G191,$H$117)</f>
        <v>2150</v>
      </c>
      <c r="H193" s="8">
        <f>IF(H192+G193&gt;H191+$H$117,H192+G193-H191,$H$117)</f>
        <v>2150</v>
      </c>
    </row>
    <row r="194" spans="1:8">
      <c r="B194" s="3" t="s">
        <v>80</v>
      </c>
      <c r="C194" s="9">
        <f>IF(C192+D117&gt;C191+$H$117,0,C191+$H$117-C192-D117)</f>
        <v>0</v>
      </c>
      <c r="D194" s="9">
        <f>IF(D192+C193&gt;D191+$H$117,0,D191+$H$117-D192-C193)</f>
        <v>0</v>
      </c>
      <c r="E194" s="9">
        <f>IF(E192+D193&gt;E191+$H$117,0,E191+$H$117-E192-D193)</f>
        <v>0</v>
      </c>
      <c r="F194" s="9">
        <f>IF(F192+E193&gt;F191+$H$117,0,F191+$H$117-F192-E193)</f>
        <v>0</v>
      </c>
      <c r="G194" s="9">
        <f>IF(G192+F193&gt;G191+$H$117,0,G191+$H$117-G192-F193)</f>
        <v>0</v>
      </c>
      <c r="H194" s="9">
        <f>IF(H192+G193&gt;H191+$H$117,0,H191+$H$117-H192-G193)</f>
        <v>0</v>
      </c>
    </row>
    <row r="195" spans="1:8">
      <c r="B195" s="3" t="s">
        <v>81</v>
      </c>
      <c r="C195" s="9">
        <f t="shared" ref="C195:H195" si="27">CHOOSE($F$117+1,C194,D194,E194,F194,G194,H194)</f>
        <v>0</v>
      </c>
      <c r="D195" s="9">
        <f t="shared" si="27"/>
        <v>0</v>
      </c>
      <c r="E195" s="9">
        <f t="shared" si="27"/>
        <v>0</v>
      </c>
      <c r="F195" s="9">
        <f t="shared" si="27"/>
        <v>0</v>
      </c>
      <c r="G195" s="9">
        <f t="shared" si="27"/>
        <v>0</v>
      </c>
      <c r="H195" s="9">
        <f t="shared" si="27"/>
        <v>0</v>
      </c>
    </row>
    <row r="196" spans="1:8">
      <c r="A196" s="7" t="s">
        <v>18</v>
      </c>
      <c r="B196" s="7" t="s">
        <v>18</v>
      </c>
      <c r="C196" s="7" t="s">
        <v>18</v>
      </c>
      <c r="D196" s="7" t="s">
        <v>18</v>
      </c>
      <c r="E196" s="7" t="s">
        <v>18</v>
      </c>
      <c r="F196" s="7" t="s">
        <v>18</v>
      </c>
      <c r="G196" s="7" t="s">
        <v>18</v>
      </c>
      <c r="H196" s="7" t="s">
        <v>18</v>
      </c>
    </row>
  </sheetData>
  <sheetProtection sheet="1" objects="1" scenarios="1"/>
  <phoneticPr fontId="0" type="noConversion"/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 schroeder</dc:creator>
  <cp:lastModifiedBy>Rich Kilgore</cp:lastModifiedBy>
  <cp:lastPrinted>2003-01-20T00:50:03Z</cp:lastPrinted>
  <dcterms:created xsi:type="dcterms:W3CDTF">2003-01-20T00:44:25Z</dcterms:created>
  <dcterms:modified xsi:type="dcterms:W3CDTF">2016-12-04T21:12:05Z</dcterms:modified>
</cp:coreProperties>
</file>